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UTURA 2012-2013\"/>
    </mc:Choice>
  </mc:AlternateContent>
  <bookViews>
    <workbookView xWindow="0" yWindow="420" windowWidth="11685" windowHeight="8355" tabRatio="601"/>
  </bookViews>
  <sheets>
    <sheet name="PRESENZE ALLENAMENTI" sheetId="4" r:id="rId1"/>
    <sheet name="PRESENZE CAMPIONATO" sheetId="2" r:id="rId2"/>
    <sheet name="Arbitro" sheetId="9" r:id="rId3"/>
    <sheet name="DATI" sheetId="10" r:id="rId4"/>
    <sheet name="Statistica" sheetId="12" r:id="rId5"/>
    <sheet name="TATTICHE" sheetId="13" r:id="rId6"/>
  </sheets>
  <definedNames>
    <definedName name="_xlnm.Print_Area" localSheetId="2">Arbitro!$B$1:$I$63</definedName>
    <definedName name="_xlnm.Print_Area" localSheetId="0">'PRESENZE ALLENAMENTI'!$A$1:$T$58</definedName>
    <definedName name="_xlnm.Print_Area" localSheetId="1">'PRESENZE CAMPIONATO'!$B$2:$BZ$52</definedName>
    <definedName name="_xlnm.Print_Titles" localSheetId="3">DATI!$A:$A</definedName>
    <definedName name="_xlnm.Print_Titles" localSheetId="0">'PRESENZE ALLENAMENTI'!$D:$D</definedName>
    <definedName name="_xlnm.Print_Titles" localSheetId="1">'PRESENZE CAMPIONATO'!$B:$B</definedName>
  </definedNames>
  <calcPr calcId="152511"/>
</workbook>
</file>

<file path=xl/calcChain.xml><?xml version="1.0" encoding="utf-8"?>
<calcChain xmlns="http://schemas.openxmlformats.org/spreadsheetml/2006/main">
  <c r="G5" i="2" l="1"/>
  <c r="E5" i="2" s="1"/>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7" i="2"/>
  <c r="H6" i="2"/>
  <c r="H8" i="2"/>
  <c r="C17" i="2"/>
  <c r="M43" i="2"/>
  <c r="L43" i="2"/>
  <c r="K43" i="2"/>
  <c r="M42" i="2"/>
  <c r="L42" i="2"/>
  <c r="K42" i="2"/>
  <c r="M41" i="2"/>
  <c r="L41" i="2"/>
  <c r="K41" i="2"/>
  <c r="M40" i="2"/>
  <c r="L40" i="2"/>
  <c r="K40" i="2"/>
  <c r="M39" i="2"/>
  <c r="L39" i="2"/>
  <c r="K39" i="2"/>
  <c r="M38" i="2"/>
  <c r="L38" i="2"/>
  <c r="K38" i="2"/>
  <c r="M37" i="2"/>
  <c r="L37" i="2"/>
  <c r="K37" i="2"/>
  <c r="M36" i="2"/>
  <c r="L36" i="2"/>
  <c r="K36" i="2"/>
  <c r="M35" i="2"/>
  <c r="L35" i="2"/>
  <c r="K35" i="2"/>
  <c r="M34" i="2"/>
  <c r="L34" i="2"/>
  <c r="K34" i="2"/>
  <c r="M33" i="2"/>
  <c r="L33" i="2"/>
  <c r="K33" i="2"/>
  <c r="M32" i="2"/>
  <c r="L32" i="2"/>
  <c r="K32" i="2"/>
  <c r="M31" i="2"/>
  <c r="L31" i="2"/>
  <c r="K31" i="2"/>
  <c r="M30" i="2"/>
  <c r="L30" i="2"/>
  <c r="K30" i="2"/>
  <c r="M29" i="2"/>
  <c r="L29" i="2"/>
  <c r="K29" i="2"/>
  <c r="M28" i="2"/>
  <c r="L28" i="2"/>
  <c r="K28" i="2"/>
  <c r="M27" i="2"/>
  <c r="L27" i="2"/>
  <c r="K27" i="2"/>
  <c r="M26" i="2"/>
  <c r="L26" i="2"/>
  <c r="K26" i="2"/>
  <c r="M25" i="2"/>
  <c r="L25" i="2"/>
  <c r="K25" i="2"/>
  <c r="M24" i="2"/>
  <c r="L24" i="2"/>
  <c r="K24" i="2"/>
  <c r="M23" i="2"/>
  <c r="L23" i="2"/>
  <c r="K23" i="2"/>
  <c r="M22" i="2"/>
  <c r="L22" i="2"/>
  <c r="K22" i="2"/>
  <c r="M21" i="2"/>
  <c r="L21" i="2"/>
  <c r="K21" i="2"/>
  <c r="M20" i="2"/>
  <c r="L20" i="2"/>
  <c r="K20" i="2"/>
  <c r="M19" i="2"/>
  <c r="L19" i="2"/>
  <c r="K19" i="2"/>
  <c r="M18" i="2"/>
  <c r="L18" i="2"/>
  <c r="K18" i="2"/>
  <c r="M17" i="2"/>
  <c r="L17" i="2"/>
  <c r="K17" i="2"/>
  <c r="M16" i="2"/>
  <c r="L16" i="2"/>
  <c r="K16" i="2"/>
  <c r="M15" i="2"/>
  <c r="L15" i="2"/>
  <c r="K15" i="2"/>
  <c r="M14" i="2"/>
  <c r="L14" i="2"/>
  <c r="K14" i="2"/>
  <c r="M13" i="2"/>
  <c r="L13" i="2"/>
  <c r="K13" i="2"/>
  <c r="M12" i="2"/>
  <c r="L12" i="2"/>
  <c r="K12" i="2"/>
  <c r="M11" i="2"/>
  <c r="L11" i="2"/>
  <c r="K11" i="2"/>
  <c r="M10" i="2"/>
  <c r="L10" i="2"/>
  <c r="K10" i="2"/>
  <c r="M9" i="2"/>
  <c r="L9" i="2"/>
  <c r="K9" i="2"/>
  <c r="M7" i="2"/>
  <c r="L7" i="2"/>
  <c r="K7" i="2"/>
  <c r="M6" i="2"/>
  <c r="L6" i="2"/>
  <c r="K6" i="2"/>
  <c r="I43" i="2"/>
  <c r="G43" i="2"/>
  <c r="I42" i="2"/>
  <c r="G42" i="2"/>
  <c r="I41" i="2"/>
  <c r="G41" i="2"/>
  <c r="I40" i="2"/>
  <c r="G40" i="2"/>
  <c r="I39" i="2"/>
  <c r="G39" i="2"/>
  <c r="I38" i="2"/>
  <c r="G38" i="2"/>
  <c r="I37" i="2"/>
  <c r="G37" i="2"/>
  <c r="I36" i="2"/>
  <c r="G36" i="2"/>
  <c r="I35" i="2"/>
  <c r="G35" i="2"/>
  <c r="I34" i="2"/>
  <c r="G34" i="2"/>
  <c r="I33" i="2"/>
  <c r="G33" i="2"/>
  <c r="I32" i="2"/>
  <c r="G32" i="2"/>
  <c r="I31" i="2"/>
  <c r="G31" i="2"/>
  <c r="I30" i="2"/>
  <c r="G30" i="2"/>
  <c r="I29" i="2"/>
  <c r="G29" i="2"/>
  <c r="I28" i="2"/>
  <c r="G28" i="2"/>
  <c r="I27" i="2"/>
  <c r="G27" i="2"/>
  <c r="I26" i="2"/>
  <c r="G26" i="2"/>
  <c r="I25" i="2"/>
  <c r="G25" i="2"/>
  <c r="I24" i="2"/>
  <c r="G24" i="2"/>
  <c r="I23" i="2"/>
  <c r="G23" i="2"/>
  <c r="I22" i="2"/>
  <c r="G22" i="2"/>
  <c r="I21" i="2"/>
  <c r="G21" i="2"/>
  <c r="I20" i="2"/>
  <c r="G20" i="2"/>
  <c r="I19" i="2"/>
  <c r="G19" i="2"/>
  <c r="I18" i="2"/>
  <c r="G18" i="2"/>
  <c r="I17" i="2"/>
  <c r="G17" i="2"/>
  <c r="I16" i="2"/>
  <c r="G16" i="2"/>
  <c r="I15" i="2"/>
  <c r="G15" i="2"/>
  <c r="I14" i="2"/>
  <c r="G14" i="2"/>
  <c r="I13" i="2"/>
  <c r="G13" i="2"/>
  <c r="I12" i="2"/>
  <c r="G12" i="2"/>
  <c r="I11" i="2"/>
  <c r="G11" i="2"/>
  <c r="I10" i="2"/>
  <c r="G10" i="2"/>
  <c r="I9" i="2"/>
  <c r="G9" i="2"/>
  <c r="I7" i="2"/>
  <c r="G7" i="2"/>
  <c r="I6" i="2"/>
  <c r="G6" i="2"/>
  <c r="M8" i="2"/>
  <c r="L8" i="2"/>
  <c r="K8" i="2"/>
  <c r="I8" i="2"/>
  <c r="E8" i="2"/>
  <c r="E40" i="4"/>
  <c r="E38" i="4"/>
  <c r="E37" i="4"/>
  <c r="E36" i="4"/>
  <c r="E35" i="4"/>
  <c r="E34" i="4"/>
  <c r="E33" i="4"/>
  <c r="E32" i="4"/>
  <c r="E30" i="4"/>
  <c r="E29" i="4"/>
  <c r="E28" i="4"/>
  <c r="E27" i="4"/>
  <c r="E26" i="4"/>
  <c r="E25" i="4"/>
  <c r="E24" i="4"/>
  <c r="E23" i="4"/>
  <c r="E22" i="4"/>
  <c r="E21" i="4"/>
  <c r="E19" i="4"/>
  <c r="E18" i="4"/>
  <c r="E17" i="4"/>
  <c r="E16" i="4"/>
  <c r="E15" i="4"/>
  <c r="E14" i="4"/>
  <c r="E13" i="4"/>
  <c r="E12" i="4"/>
  <c r="E11" i="4"/>
  <c r="E10" i="4"/>
  <c r="E9" i="4"/>
  <c r="E8" i="4"/>
  <c r="E6" i="4"/>
  <c r="E5" i="4"/>
  <c r="E4" i="4"/>
  <c r="F4" i="4"/>
  <c r="C8" i="2" s="1"/>
  <c r="D8" i="2" s="1"/>
  <c r="L58" i="4"/>
  <c r="BY58" i="4"/>
  <c r="BX58" i="4"/>
  <c r="BW58" i="4"/>
  <c r="BV58" i="4"/>
  <c r="BU58" i="4"/>
  <c r="BT58" i="4"/>
  <c r="BS58" i="4"/>
  <c r="BQ58" i="4"/>
  <c r="BM58" i="4"/>
  <c r="BL58" i="4"/>
  <c r="BK58" i="4"/>
  <c r="BJ58" i="4"/>
  <c r="BI58" i="4"/>
  <c r="BH58" i="4"/>
  <c r="BG58" i="4"/>
  <c r="BF58" i="4"/>
  <c r="BE58" i="4"/>
  <c r="BD58" i="4"/>
  <c r="BC58" i="4"/>
  <c r="AI58" i="4"/>
  <c r="AF58" i="4"/>
  <c r="AE58" i="4"/>
  <c r="AB58" i="4"/>
  <c r="Y58" i="4"/>
  <c r="W58" i="4"/>
  <c r="V58" i="4"/>
  <c r="S58" i="4"/>
  <c r="R58" i="4"/>
  <c r="O58" i="4"/>
  <c r="E43" i="2"/>
  <c r="F43" i="2" s="1"/>
  <c r="E42" i="2"/>
  <c r="E41" i="2"/>
  <c r="E40" i="2"/>
  <c r="E39" i="2"/>
  <c r="E38" i="2"/>
  <c r="F38" i="2" s="1"/>
  <c r="E37" i="2"/>
  <c r="E36" i="2"/>
  <c r="F36" i="2" s="1"/>
  <c r="E35" i="2"/>
  <c r="F35" i="2" s="1"/>
  <c r="E34" i="2"/>
  <c r="E33" i="2"/>
  <c r="F33" i="2" s="1"/>
  <c r="E32" i="2"/>
  <c r="F32" i="2" s="1"/>
  <c r="E31" i="2"/>
  <c r="F31" i="2" s="1"/>
  <c r="E30" i="2"/>
  <c r="E29" i="2"/>
  <c r="E28" i="2"/>
  <c r="F28" i="2" s="1"/>
  <c r="E27" i="2"/>
  <c r="F27" i="2" s="1"/>
  <c r="E26" i="2"/>
  <c r="E25" i="2"/>
  <c r="F25" i="2"/>
  <c r="E24" i="2"/>
  <c r="E23" i="2"/>
  <c r="E22" i="2"/>
  <c r="E21" i="2"/>
  <c r="F21" i="2" s="1"/>
  <c r="E20" i="2"/>
  <c r="E19" i="2"/>
  <c r="E18" i="2"/>
  <c r="E17" i="2"/>
  <c r="F17" i="2" s="1"/>
  <c r="E16" i="2"/>
  <c r="F16" i="2" s="1"/>
  <c r="E15" i="2"/>
  <c r="F15" i="2" s="1"/>
  <c r="E14" i="2"/>
  <c r="E13" i="2"/>
  <c r="E12" i="2"/>
  <c r="E11" i="2"/>
  <c r="E10" i="2"/>
  <c r="E55" i="2" s="1"/>
  <c r="E9" i="2"/>
  <c r="E7" i="2"/>
  <c r="F7" i="2" s="1"/>
  <c r="E6" i="2"/>
  <c r="F6" i="2" s="1"/>
  <c r="BP58" i="4"/>
  <c r="BR58" i="4"/>
  <c r="BO58" i="4"/>
  <c r="BN58" i="4"/>
  <c r="F37" i="4"/>
  <c r="C42" i="2" s="1"/>
  <c r="DJ51" i="2"/>
  <c r="F5" i="4"/>
  <c r="C7" i="2" s="1"/>
  <c r="EI51" i="2"/>
  <c r="ED51" i="2"/>
  <c r="DY51" i="2"/>
  <c r="DT51" i="2"/>
  <c r="DO51" i="2"/>
  <c r="DE51" i="2"/>
  <c r="CZ51" i="2"/>
  <c r="CU51" i="2"/>
  <c r="F6" i="4"/>
  <c r="C6" i="2" s="1"/>
  <c r="F55" i="4"/>
  <c r="C34" i="2" s="1"/>
  <c r="E44" i="2"/>
  <c r="F44" i="2" s="1"/>
  <c r="E45" i="2"/>
  <c r="F45" i="2" s="1"/>
  <c r="E46" i="2"/>
  <c r="E47" i="2"/>
  <c r="F47" i="2" s="1"/>
  <c r="E48" i="2"/>
  <c r="F48" i="2" s="1"/>
  <c r="E49" i="2"/>
  <c r="F49" i="2" s="1"/>
  <c r="E50" i="2"/>
  <c r="G8" i="2"/>
  <c r="F8" i="2" s="1"/>
  <c r="G44" i="2"/>
  <c r="H44" i="2"/>
  <c r="I44" i="2"/>
  <c r="J44" i="2"/>
  <c r="K44" i="2"/>
  <c r="L44" i="2"/>
  <c r="M44" i="2"/>
  <c r="G45" i="2"/>
  <c r="H45" i="2"/>
  <c r="I45" i="2"/>
  <c r="J45" i="2"/>
  <c r="K45" i="2"/>
  <c r="L45" i="2"/>
  <c r="M45" i="2"/>
  <c r="G46" i="2"/>
  <c r="F46" i="2"/>
  <c r="H46" i="2"/>
  <c r="I46" i="2"/>
  <c r="J46" i="2"/>
  <c r="K46" i="2"/>
  <c r="L46" i="2"/>
  <c r="M46" i="2"/>
  <c r="G47" i="2"/>
  <c r="H47" i="2"/>
  <c r="I47" i="2"/>
  <c r="J47" i="2"/>
  <c r="K47" i="2"/>
  <c r="L47" i="2"/>
  <c r="M47" i="2"/>
  <c r="G48" i="2"/>
  <c r="H48" i="2"/>
  <c r="I48" i="2"/>
  <c r="J48" i="2"/>
  <c r="K48" i="2"/>
  <c r="L48" i="2"/>
  <c r="M48" i="2"/>
  <c r="C49" i="2"/>
  <c r="G49" i="2"/>
  <c r="H49" i="2"/>
  <c r="I49" i="2"/>
  <c r="J49" i="2"/>
  <c r="K49" i="2"/>
  <c r="L49" i="2"/>
  <c r="M49" i="2"/>
  <c r="G50" i="2"/>
  <c r="F50" i="2"/>
  <c r="H50" i="2"/>
  <c r="I50" i="2"/>
  <c r="J50" i="2"/>
  <c r="K50" i="2"/>
  <c r="L50" i="2"/>
  <c r="M50" i="2"/>
  <c r="N51" i="2"/>
  <c r="S51" i="2"/>
  <c r="X51" i="2"/>
  <c r="AC51" i="2"/>
  <c r="AH51" i="2"/>
  <c r="AM51" i="2"/>
  <c r="AR51" i="2"/>
  <c r="AW51" i="2"/>
  <c r="BB51" i="2"/>
  <c r="BG51" i="2"/>
  <c r="BL51" i="2"/>
  <c r="BQ51" i="2"/>
  <c r="BV51" i="2"/>
  <c r="CA51" i="2"/>
  <c r="CF51" i="2"/>
  <c r="CK51" i="2"/>
  <c r="CP51" i="2"/>
  <c r="EN51" i="2"/>
  <c r="ES51" i="2"/>
  <c r="EX51" i="2"/>
  <c r="F3" i="4"/>
  <c r="C5" i="2" s="1"/>
  <c r="F8" i="4"/>
  <c r="C9" i="2" s="1"/>
  <c r="D9" i="2" s="1"/>
  <c r="F9" i="4"/>
  <c r="C11" i="2" s="1"/>
  <c r="D11" i="2" s="1"/>
  <c r="F10" i="4"/>
  <c r="C14" i="2" s="1"/>
  <c r="D14" i="2" s="1"/>
  <c r="F11" i="4"/>
  <c r="C15" i="2" s="1"/>
  <c r="D15" i="2" s="1"/>
  <c r="F12" i="4"/>
  <c r="C16" i="2" s="1"/>
  <c r="D16" i="2" s="1"/>
  <c r="F13" i="4"/>
  <c r="C12" i="2" s="1"/>
  <c r="D12" i="2" s="1"/>
  <c r="F14" i="4"/>
  <c r="C13" i="2" s="1"/>
  <c r="D13" i="2" s="1"/>
  <c r="F15" i="4"/>
  <c r="C19" i="2" s="1"/>
  <c r="D19" i="2" s="1"/>
  <c r="F16" i="4"/>
  <c r="C18" i="2" s="1"/>
  <c r="D18" i="2" s="1"/>
  <c r="F17" i="4"/>
  <c r="C20" i="2" s="1"/>
  <c r="D20" i="2" s="1"/>
  <c r="F18" i="4"/>
  <c r="C21" i="2" s="1"/>
  <c r="D21" i="2" s="1"/>
  <c r="F19" i="4"/>
  <c r="C10" i="2" s="1"/>
  <c r="F21" i="4"/>
  <c r="C27" i="2" s="1"/>
  <c r="D27" i="2" s="1"/>
  <c r="F22" i="4"/>
  <c r="C24" i="2" s="1"/>
  <c r="D24" i="2" s="1"/>
  <c r="F23" i="4"/>
  <c r="C23" i="2" s="1"/>
  <c r="D23" i="2" s="1"/>
  <c r="F24" i="4"/>
  <c r="C26" i="2" s="1"/>
  <c r="D26" i="2" s="1"/>
  <c r="F25" i="4"/>
  <c r="C28" i="2" s="1"/>
  <c r="D28" i="2" s="1"/>
  <c r="F26" i="4"/>
  <c r="C25" i="2" s="1"/>
  <c r="D25" i="2" s="1"/>
  <c r="F27" i="4"/>
  <c r="C31" i="2" s="1"/>
  <c r="D31" i="2" s="1"/>
  <c r="F28" i="4"/>
  <c r="C32" i="2" s="1"/>
  <c r="F29" i="4"/>
  <c r="C35" i="2" s="1"/>
  <c r="D35" i="2" s="1"/>
  <c r="F30" i="4"/>
  <c r="C22" i="2" s="1"/>
  <c r="D22" i="2" s="1"/>
  <c r="F32" i="4"/>
  <c r="C36" i="2" s="1"/>
  <c r="D36" i="2" s="1"/>
  <c r="F33" i="4"/>
  <c r="C37" i="2" s="1"/>
  <c r="D37" i="2" s="1"/>
  <c r="F34" i="4"/>
  <c r="C38" i="2" s="1"/>
  <c r="D38" i="2" s="1"/>
  <c r="F35" i="4"/>
  <c r="C39" i="2" s="1"/>
  <c r="D39" i="2" s="1"/>
  <c r="F36" i="4"/>
  <c r="C40" i="2" s="1"/>
  <c r="D40" i="2" s="1"/>
  <c r="F38" i="4"/>
  <c r="C43" i="2" s="1"/>
  <c r="F40" i="4"/>
  <c r="C41" i="2" s="1"/>
  <c r="F42" i="4"/>
  <c r="F43" i="4"/>
  <c r="C45" i="2"/>
  <c r="F44" i="4"/>
  <c r="F45" i="4"/>
  <c r="C50" i="2"/>
  <c r="D50" i="2" s="1"/>
  <c r="F46" i="4"/>
  <c r="C47" i="2"/>
  <c r="D47" i="2" s="1"/>
  <c r="F47" i="4"/>
  <c r="C48" i="2"/>
  <c r="F48" i="4"/>
  <c r="F49" i="4"/>
  <c r="F50" i="4"/>
  <c r="F51" i="4"/>
  <c r="F52" i="4"/>
  <c r="F53" i="4"/>
  <c r="C33" i="2" s="1"/>
  <c r="D33" i="2" s="1"/>
  <c r="F54" i="4"/>
  <c r="C29" i="2" s="1"/>
  <c r="D29" i="2" s="1"/>
  <c r="F56" i="4"/>
  <c r="C44" i="2"/>
  <c r="B58" i="4"/>
  <c r="G58" i="4"/>
  <c r="H58" i="4"/>
  <c r="I58" i="4"/>
  <c r="J58" i="4"/>
  <c r="K58" i="4"/>
  <c r="M58" i="4"/>
  <c r="N58" i="4"/>
  <c r="P58" i="4"/>
  <c r="Q58" i="4"/>
  <c r="T58" i="4"/>
  <c r="U58" i="4"/>
  <c r="X58" i="4"/>
  <c r="Z58" i="4"/>
  <c r="AA58" i="4"/>
  <c r="AC58" i="4"/>
  <c r="AD58" i="4"/>
  <c r="AJ58" i="4"/>
  <c r="AK58" i="4"/>
  <c r="AL58" i="4"/>
  <c r="AM58" i="4"/>
  <c r="AN58" i="4"/>
  <c r="AO58" i="4"/>
  <c r="AP58" i="4"/>
  <c r="AQ58" i="4"/>
  <c r="AR58" i="4"/>
  <c r="AS58" i="4"/>
  <c r="AT58" i="4"/>
  <c r="AU58" i="4"/>
  <c r="AV58" i="4"/>
  <c r="AW58" i="4"/>
  <c r="AX58" i="4"/>
  <c r="AY58" i="4"/>
  <c r="F57" i="4" s="1"/>
  <c r="F58" i="4" s="1"/>
  <c r="AZ58" i="4"/>
  <c r="BA58" i="4"/>
  <c r="BB58" i="4"/>
  <c r="B59" i="4"/>
  <c r="F112" i="4"/>
  <c r="H113" i="4"/>
  <c r="F12" i="2"/>
  <c r="F20" i="2"/>
  <c r="F24" i="2"/>
  <c r="F40" i="2"/>
  <c r="F11" i="2"/>
  <c r="F19" i="2"/>
  <c r="F23" i="2"/>
  <c r="F39" i="2"/>
  <c r="F18" i="2"/>
  <c r="F22" i="2"/>
  <c r="F30" i="2"/>
  <c r="F42" i="2"/>
  <c r="K51" i="2"/>
  <c r="F9" i="2"/>
  <c r="F13" i="2"/>
  <c r="F37" i="2"/>
  <c r="D45" i="2"/>
  <c r="D48" i="2"/>
  <c r="K52" i="2"/>
  <c r="C46" i="2"/>
  <c r="E54" i="2"/>
  <c r="D44" i="2" l="1"/>
  <c r="D49" i="2"/>
  <c r="F10" i="2"/>
  <c r="F54" i="2" s="1"/>
  <c r="F29" i="2"/>
  <c r="D32" i="2"/>
  <c r="D10" i="2"/>
  <c r="D17" i="2"/>
  <c r="D42" i="2"/>
  <c r="C30" i="2"/>
  <c r="D30" i="2" s="1"/>
  <c r="F55" i="2" l="1"/>
</calcChain>
</file>

<file path=xl/sharedStrings.xml><?xml version="1.0" encoding="utf-8"?>
<sst xmlns="http://schemas.openxmlformats.org/spreadsheetml/2006/main" count="4091" uniqueCount="628">
  <si>
    <t>In panca il Rosso, io ero al ventennale della mia classe! Partita viva con molte occasioni da parte nostra, una traversa di Paolozzo, e occasioni mangiate nel finale da Torre e Giogio. Comunque un buon punto dato che eravamo in formazione rimaneggiata!</t>
  </si>
  <si>
    <t>In panca il Rosso. Non posso fare la cronaca di ciò che non ho visto….</t>
  </si>
  <si>
    <t xml:space="preserve">Sutura - MEDELIN'S  
0 - 0 (1 -3 d.c.rigore) </t>
  </si>
  <si>
    <t>NE</t>
  </si>
  <si>
    <t>Franz Mauri Cami Borghi</t>
  </si>
  <si>
    <t>Simo Fabio Paolo</t>
  </si>
  <si>
    <t>Emergenza totale a pochi minuti dall'inizio col Guerro che dà forfait telefonicamente. Partiamo un po’ insicuri e loro nei primi dieci ci costringono  sulla difensiva. Poco male perché prendiamo in poco tempo il sopravvento e non li faremo più uscire dal loro guscio.  Occasionissime da angolo per Luca che di testa a botta sicura trova sulla sua strada il portiere, e pochi minuti dopo sempre da corner è il turno di Paolo che in mischia a pochi metri dalla porta spara sul numero uno avversario. La porta sembra stregata. Secondo tempo sempre all'arrembaggio e doppia occasione per il Brev che lanciato in area splendidamente da Paolo spara sul portiere e poi su svirgolata del monti a pochi metri dalla linea tira incredibilmente sul portiere. La palla non entra. Alla lotteria dei rigori in partite così hai solo da perdere. Infatti sbagliano Fabio e Luca...3 a 1 per loro.</t>
  </si>
  <si>
    <t>Che dire. Usciamo dalla coppa  immeritatamente. Perdere ai rigori fa male, soprattutto dopo una partita ben giocata e nella quale non abbiamo praticamente nulla agli avversari. Le occasioni migliori sono capitate a noi su due calci d'angolo, e col Brev per due volte a tu per tu col portiere. Ma quando non vuole entrare c'è poco da fare... Loro non sono una brutta squadra anzi...però chi meritava di passare eravamo noi. Il pallone è anche questo però...</t>
  </si>
  <si>
    <t>Riva Alberto</t>
  </si>
  <si>
    <t>Ingro Mauri Best Franz</t>
  </si>
  <si>
    <t>Fox Paolo Simo</t>
  </si>
  <si>
    <t>Nacciu Milvu</t>
  </si>
  <si>
    <t>N.METRO 80 - Sutura
0 - 2</t>
  </si>
  <si>
    <t>Venturi Francesco</t>
  </si>
  <si>
    <t>Spirito Sutura inside! Grande impresa in formazione super rimaneggiata: ognuno di noi ha dato il 110%. Cambiato modulo più volte in corso del match, sopra le righe Paolo e il Monti. Non pensavo di farcela stasera invece i ragazzi mi hanno dato una enorme soddisfazione! Dajeeee!</t>
  </si>
  <si>
    <t>Partiamo con Best e Mauri centrali, centrocampo rivoluzionato, con paolo centrale Fox e Simo ai lati, attacco inedito con Milvu Monti e il Pres per tamponare l'arrivo in ritardo di Busi! Grandissima parata di Brindo in avvio, poi più che altro la partita si svolge a centrocampo con poche occasioni. Primo tempo si chiude 0-0. A inizio ripresa furbizia di Paolo che su punizione guadagnata da Milvu non chiede la distanza e beffa il portiere! Dopo 10 minuti il raddoppio in contropiede col MOnti che si presenta solo in area e con una fucilata insacca! Dopo è accademia e girandola di cambi, entro pure io per Simo ormai stremato. Grandissimi Sutura ed ora...pronti per il Poviglio!</t>
  </si>
  <si>
    <t>VENTURI FRANCESCO</t>
  </si>
  <si>
    <t>Sutura - V. POVIGLIO
1 - 1</t>
  </si>
  <si>
    <t>Borghi Mauri Cami Franz</t>
  </si>
  <si>
    <t>Best Fabio Sanso Simo</t>
  </si>
  <si>
    <t>Pochi minuti e passiamo subito in vantaggio, il Monti dal limite pennella a fil di palo. Il vantaggio ci fa giocare forse più rilassati, ma il campo è totalmente loro, dietro siamo sempre messi in difficoltà dalla loro velocità anche se di chiare occasioni gol non ne concediamo. si fa male Simo e opto per Torre, che però in fase di copertura non mi dà le stesse garanzie. Prendiamo gol su una magistrale punizione al sette, a pochi minuti dalla fine del primo tempo. Il secondo tempo ci vede stringere i denti , giochiamo più compatti a centrocampo e non concediamo palle gol limpide ai nostri avversari. la partita si chiude sul pareggio.</t>
  </si>
  <si>
    <t>Partita soffertissima. Abbiamo dimostrato carattere, Loro davanti pericolosissimi,  dietro gran partita di tutta la nostra retroguardia, Mauri su tutti. Esordio stagionale per il Ventu,.. Soddisfatto del risultato e del carattere dimostrato dai ragazzi. Ora siamo padroni del nostro destino: se le vinciamo tutte e tre siamo primi...</t>
  </si>
  <si>
    <t>AT-04236137</t>
  </si>
  <si>
    <t>Sutura - BELLAROSA
2 - 1</t>
  </si>
  <si>
    <t>Franz Fabio Guerro Best</t>
  </si>
  <si>
    <t>Ventu Monti</t>
  </si>
  <si>
    <t>Se non cambia il nostro approccio mentale alle partite andiamo poco lontano. Continuiamo a regalare campo e tempo ad avversari. Non è possibile. Mi astengo dal commentare una partita pesantemente condizionata dallì'arbitraggio.</t>
  </si>
  <si>
    <t>La partita più brutta da quando sono allenatore Sutura. Non abbiamo costruito un'azione. In svantaggio dopo 10 minuti (gol in fuorigioco) subiamo gli avversari senza reagire, fino a quando non mi decido a cambiare il 4-4-2 in linea passando al nostro più consono "rombo". Pareggiamo su un rigore dubbio concesso dalla giacca nera perchè aveva la pataglia sporca, loro perdono la testa e restano in 10. In superiorità numerica facciamo meglio e riusciamo a passare in vantaggio col Ventu che in spaccata supera il loro portiere. Loro restano in nove ma riusciamo lo stesso a soffrire fino alla fine. Dimentichiamo in fretta questa prestazione.</t>
  </si>
  <si>
    <t>Sutura - BAD BOYS
2 - 1</t>
  </si>
  <si>
    <t>Franz Paolo Gio</t>
  </si>
  <si>
    <t>Ventu Torre</t>
  </si>
  <si>
    <t>Strigliata negli spogliatoi, l'approccio alla partita è diverso. Dopo un primo tempo in cui abbiamo regalato due uomini agli avversari (Gio e Torre), passiamo in svantaggio su uno svarione di Mauri. Pareggiamo subito, poi un episodio a favore (espulsione di un avversario) fà si che riusciamo a tirare fuori il carattere necessario per vincere all'ultimo secondo una partita che si era tremendamente complicata. Gli episodi ci dicono bene, ma non può durare a lungo. Siamo stanchi mentalmente. Spero che la prossima partita ci dia la carca per affrontare i playoff da protagonisti.</t>
  </si>
  <si>
    <t>Partita in cui ripropongo il rombo. Andiamo bene a parte Gio che non ha il passo e Torre che si fa male dopo 10 minuti. Il primo tempo non offre granchè. La ripresa si apre col loro gol a freddo, pareggiato subito dal Brev! A loro viene esulso un giocatore e parte così il nostro assedio. li mettiamo alle corde. azioni e calci d'angolo a ripetizione...ma non entra. quando ormai tutto sembra perduto,..azione magistrale Franz-Best sulla fascia destra cross rasoterra in mezzo che bomber Brev scaraventa in rete! Esplode il pubblico (tra cui gli Oppsen che grazie a noi si qualificano incredibilmente per le fasi finali)! Daje! il prmo posto è più vicino!</t>
  </si>
  <si>
    <t>1/8 FINALE</t>
  </si>
  <si>
    <t>Enri Busi Sergio Franz</t>
  </si>
  <si>
    <t>Best Paolo Guerro</t>
  </si>
  <si>
    <t>Ventu Brev</t>
  </si>
  <si>
    <t>Sutura - LOVERS
1 - 0</t>
  </si>
  <si>
    <t>Partita vinta col cuore. Ora conta soprattutto quello. Dispiace per l'espulsione del Brev (per bestemmia) ma ce ne faremo una ragione. Poco lucidi oggi ma tanta grinta. Vittoria meritata. Ora sotto con gli ottavi.</t>
  </si>
  <si>
    <t>Primo tempo di corsa…a vuoto. Corriamo male,  molto imprecisi in mezzo (Paolo e Guerro). Dietro bene con Busi e Sergio. Ottimo Franz per corsa e quantità. Davanti Brev indomabile….in tutti i sensi. A cinque dalla fine viene espulso….per un errore dell'arbitro che se si fosse ricordato di averlo ammonito non lo avrebbe espulso (per bestemmia). Sblocchiamo al 20 del secondo tempo con Sanso che di sinistro al volo insacca da fuori area! Dopo amministriamo fino alla fine e se non fosse per l'episodio del Brev sarebbe stato tutto veramente perfetto.</t>
  </si>
  <si>
    <t>MONTIPO' LUCA</t>
  </si>
  <si>
    <t xml:space="preserve">MALETTI GIANMARIA </t>
  </si>
  <si>
    <t>Sutura - S. PELLEGRINO
0 - 0 (4-3 d.c.r.)</t>
  </si>
  <si>
    <t>Paolo Fabio Franz</t>
  </si>
  <si>
    <t>Monti Cocchi</t>
  </si>
  <si>
    <t>I rigori ci sorridono finalmente. Soddisfatto della prova dei ragazzi, hanno dimostrato di saper soffrire e lottare insieme per un obiettivo comune. Partita impegnativa a livello tattico. Con le loro punte che volavano come schegge siamo lo stesso riusciti a tamponare e a reggere bene l'urto. La nostra maggiore esperienza ci ha permesso di reggere l'urto contro un avversario molto più giovane di noi. Avanti con questo spirito Sutura!</t>
  </si>
  <si>
    <t>Partita molto tattica. Soffriamo i primi dieci minuti, loro hanno il pallino del gioco e scavalcano il centrocampo con lanci lunghi per le punte. La difesa regge l'urto e con un contropiede superbo Monti centra il palo da posizione defilata e Franz a porta vuota perde l'attimo. Capovolgimento di fronte con Cami che si vede costretto ad atterrare l'attaccante lanciato a rete: sarebbe da rosso, ma l'arbitro lo grazia con il giallo. Pochi minuti e da una mischia in area loro prendono una traversa. Secondo tempo tolgo un Paolo in ombra per Sanso, siamo più quadrati. e torniamo ad essere padroni del match, pur soffrendo sempre in contropiede. La partita volge al termine...calci di rigore che ci sorridono: Cami gol, Mallo out, Fabio gol, Abi gol, Luca gol. Si vola ai quarti!</t>
  </si>
  <si>
    <t>1/4FINALE</t>
  </si>
  <si>
    <t>Primo tempo con una marea di occasioni, il Brev che coglie un palo e una traversa poi riesce ad insaccare di testa su magistrale azione sulla destra e cross perfetto di Franz. Raddoppio di Sanso su calcio d'angolo, inserimento perfetto sul secondo palo e incornata di testa. Nell'intervallo concedo un pò di riposo al Brev che ha tirato la carretta fino ad oggi ed inserisco il Monti (che si divora subito un gran gol). Il 3-0 arriva dopo dieci minuti, ancora Sanso che liberissimo a centro area fucila sul secondo palo. Gloria anche per Cocchi che sigilla a porta vuota il 4-0 finale. A pochi minuti dal termine arriva l'infortunio a Rosso che in uscita bassa si scontra con un coglione avversario in scivolata ed in ritardo: costola ko e noi siamo senza portiere almeno per un mese......bruttissimo colpo per i Sutura.</t>
  </si>
  <si>
    <t>Borghi Mauri Busi Abi</t>
  </si>
  <si>
    <t xml:space="preserve">Franz Fabio Cami </t>
  </si>
  <si>
    <t>Sutura - S.ANNA  
4 - 0</t>
  </si>
  <si>
    <t>Brev Paolo</t>
  </si>
  <si>
    <t>Sutura - REGNANESE
2 - 0</t>
  </si>
  <si>
    <t>Primo tempo con nostro possesso palla, qualche bella triangolazione a centrocampo con Fabio che detta i tempi. Dalla destra nasce il vantaggio con palla di prima data da Luca per Franz che dal fondo la mette perfetta in mezzo, sponda di Paolozzo di testa per il Brev che da mezzo metro insacca di potenza. La partita si addormenta. Rientriamo però concentrati: un unico cambio Enri per Abi (corso matrimoniale). Borghi si sposta a sinistra. Non riusciamo a chiuderla. Traversa di Luca dai 20 metri, ma nessuna grande occasione. Loro provano dalla distanza ma Torre si distende in tuffo..gran parata!!! Tolgo Paolo che ha faticato a giocare davanti in un ruolo non suo e metto Sergione, che mi ripaga della fiducia segnando a cinque dalla fine un gol in mischia. Fine delle trasmissioni.</t>
  </si>
  <si>
    <t>Francia Andrea</t>
  </si>
  <si>
    <t>FRANCIA ANDREA</t>
  </si>
  <si>
    <t>CENTRO SPORTIVO ITALIANO</t>
  </si>
  <si>
    <t>42100 REGGIO EMILIA - VIA AGOSTI, 6 - TEL. 0522 512946 - FAX 0522 511611</t>
  </si>
  <si>
    <t>DISTINTA GIOCATORI CALCIO</t>
  </si>
  <si>
    <t>N.</t>
  </si>
  <si>
    <t>COGNOME E NOME</t>
  </si>
  <si>
    <t>Mauri</t>
  </si>
  <si>
    <t>Gio</t>
  </si>
  <si>
    <t>Woda</t>
  </si>
  <si>
    <t>Pitone</t>
  </si>
  <si>
    <t>Danno</t>
  </si>
  <si>
    <t>Peppo</t>
  </si>
  <si>
    <t>Milvu</t>
  </si>
  <si>
    <t>Monti</t>
  </si>
  <si>
    <t>Luca</t>
  </si>
  <si>
    <t>Nacciu</t>
  </si>
  <si>
    <t>Pella</t>
  </si>
  <si>
    <t>Zazza</t>
  </si>
  <si>
    <t>Gol</t>
  </si>
  <si>
    <t>Amm</t>
  </si>
  <si>
    <t>Mallo</t>
  </si>
  <si>
    <t>Titolare</t>
  </si>
  <si>
    <t>Minuti giocati</t>
  </si>
  <si>
    <t>Media minuti per partita</t>
  </si>
  <si>
    <t>Ammonizioni</t>
  </si>
  <si>
    <t>Espulsioni</t>
  </si>
  <si>
    <t>Ammonito</t>
  </si>
  <si>
    <t>Espulso</t>
  </si>
  <si>
    <t>Goal</t>
  </si>
  <si>
    <t>Totale</t>
  </si>
  <si>
    <t>AMICHEVOLE</t>
  </si>
  <si>
    <t>Goals</t>
  </si>
  <si>
    <t>min.giocati</t>
  </si>
  <si>
    <t>ALLENAMENTI</t>
  </si>
  <si>
    <t>Allenamento</t>
  </si>
  <si>
    <t>Allenamenti + amichevoli</t>
  </si>
  <si>
    <t>PRESENTI</t>
  </si>
  <si>
    <t>Baschieri Camillo</t>
  </si>
  <si>
    <t>Basenghi Valerio</t>
  </si>
  <si>
    <t>Battini Maurizio</t>
  </si>
  <si>
    <t>Bertani Alessandro</t>
  </si>
  <si>
    <t>Bertani Enrico</t>
  </si>
  <si>
    <t>Bonacini Andrea</t>
  </si>
  <si>
    <t>Bondavalli Giovanni</t>
  </si>
  <si>
    <t>Bondavalli Sergio</t>
  </si>
  <si>
    <t>Bonini Cristian</t>
  </si>
  <si>
    <t>Borziani Federico</t>
  </si>
  <si>
    <t>Braggion Luca</t>
  </si>
  <si>
    <t>Caroli Corrado</t>
  </si>
  <si>
    <t>Davoli Danny</t>
  </si>
  <si>
    <t>Finamore Simone</t>
  </si>
  <si>
    <t>Gozzi Pietro</t>
  </si>
  <si>
    <t>Ingrami Daniele</t>
  </si>
  <si>
    <t>Maletti Gianmaria</t>
  </si>
  <si>
    <t>Meglioli Andrea</t>
  </si>
  <si>
    <t>Montipò Federico</t>
  </si>
  <si>
    <t>Montipò Luca</t>
  </si>
  <si>
    <t>Nasciuti Matteo</t>
  </si>
  <si>
    <t>Pagani Davide</t>
  </si>
  <si>
    <t>Pellati Marcello</t>
  </si>
  <si>
    <t>Rabitti Fabio</t>
  </si>
  <si>
    <t>Rabitti Luca</t>
  </si>
  <si>
    <t>Rinaldi Cristian</t>
  </si>
  <si>
    <t>Rossini Simone</t>
  </si>
  <si>
    <t>Sansone Carmine</t>
  </si>
  <si>
    <t>Zanni Cristian</t>
  </si>
  <si>
    <t>Bagnacani Luca</t>
  </si>
  <si>
    <t>Guardalinee:</t>
  </si>
  <si>
    <t>Dirigente Addetto all'Arbitro:</t>
  </si>
  <si>
    <t>media</t>
  </si>
  <si>
    <t>Braglia Luca</t>
  </si>
  <si>
    <t>Marzani Alessandro</t>
  </si>
  <si>
    <t>NASCIUTI MATTEO</t>
  </si>
  <si>
    <t>RINALDI CRISTIAN</t>
  </si>
  <si>
    <t>BERTANI ENRICO</t>
  </si>
  <si>
    <t>BONDAVALLI SERGIO</t>
  </si>
  <si>
    <t>ROSSINI SIMONE</t>
  </si>
  <si>
    <t>SANSONE CARMINE</t>
  </si>
  <si>
    <t>MALETTI GIANMARIA</t>
  </si>
  <si>
    <t>INGRAMI DANIELE</t>
  </si>
  <si>
    <t>CAROLI CORRADO</t>
  </si>
  <si>
    <t>RABITTI FABIO</t>
  </si>
  <si>
    <t>BASENGHI VALERIO</t>
  </si>
  <si>
    <t>BASCHIERI CAMILLO</t>
  </si>
  <si>
    <t>BERTANI ALESSANDRO</t>
  </si>
  <si>
    <t>RABITTI LUCA</t>
  </si>
  <si>
    <t>BONDAVALLI GIOVANNI</t>
  </si>
  <si>
    <t>MEGLIOLI ANDREA</t>
  </si>
  <si>
    <t>IEMMI EMORE</t>
  </si>
  <si>
    <t>Iemmi Emore</t>
  </si>
  <si>
    <t>Alboni Carlo</t>
  </si>
  <si>
    <t>C</t>
  </si>
  <si>
    <t>A</t>
  </si>
  <si>
    <t>Boretti Maurizio</t>
  </si>
  <si>
    <t>Panchina</t>
  </si>
  <si>
    <t>Disponibile ma 
non convocato</t>
  </si>
  <si>
    <t>D</t>
  </si>
  <si>
    <t>P</t>
  </si>
  <si>
    <t>Ruolo</t>
  </si>
  <si>
    <t>Fatti</t>
  </si>
  <si>
    <t>Subiti</t>
  </si>
  <si>
    <t>Media minuti per allenamento</t>
  </si>
  <si>
    <t>TESSERATI</t>
  </si>
  <si>
    <t>TESSERA 
C.S.I. N.</t>
  </si>
  <si>
    <t>DOCUMENTO</t>
  </si>
  <si>
    <t>Arbitro</t>
  </si>
  <si>
    <t>Cognome</t>
  </si>
  <si>
    <t>Nome</t>
  </si>
  <si>
    <t>Soprannome</t>
  </si>
  <si>
    <t>Indirizzo</t>
  </si>
  <si>
    <t>Cellulare</t>
  </si>
  <si>
    <t>Mail</t>
  </si>
  <si>
    <t>Data e Luogo di Nascita</t>
  </si>
  <si>
    <t>Lista "squadra"</t>
  </si>
  <si>
    <t>Alboni</t>
  </si>
  <si>
    <t>Carlo</t>
  </si>
  <si>
    <t>Alba</t>
  </si>
  <si>
    <t>albonic@libero.it</t>
  </si>
  <si>
    <t>x</t>
  </si>
  <si>
    <t>Bagnacani</t>
  </si>
  <si>
    <t>via Martiri della libertà,9 42019 Scandiano</t>
  </si>
  <si>
    <t>lbagnac@yahoo.it</t>
  </si>
  <si>
    <t>Reggio Emilia 01.11.1967</t>
  </si>
  <si>
    <t>Baschieri</t>
  </si>
  <si>
    <t>Camillo</t>
  </si>
  <si>
    <t>Cammo</t>
  </si>
  <si>
    <t>viale Europa, 20 - 42019 Scandiano</t>
  </si>
  <si>
    <t>Reggio Emilia 06.10.1974</t>
  </si>
  <si>
    <t xml:space="preserve">1/2 finale REAL GRETA </t>
  </si>
  <si>
    <t xml:space="preserve">1/4 finale CSKA </t>
  </si>
  <si>
    <t>1/8 finale S.PELLEGRINO</t>
  </si>
  <si>
    <t>REAL GRETA - Sutura
0 - 1</t>
  </si>
  <si>
    <t>FINALE</t>
  </si>
  <si>
    <t>finale V. POVIGLIO</t>
  </si>
  <si>
    <t>Ragazzi che sofferenza. Ce la siamo sudata!  L'arbitraggio indecente e gli infortuni ci fanno pensare ad una finale in cui saremo in difficoltà ma io credo in questo gruppo. Arbitraggio indecente con un cartellino blu dato per bestemmia, quando in campo gli avversari han picchiato come fabbri.... Espulso Sanso che poi ha perso la testa... 7 minuti di recupero in una partita amatoriale...come si fa a darli???  Note a margine, Luca Rabitti stagione finita (stirato), Brev in forse.... Arriviamo alla finale a pezzi ma quello che conta è il gruppo e di risorse questa squadra ne ha tante ancora.</t>
  </si>
  <si>
    <t>Campionato/Torneo:   FINALE</t>
  </si>
  <si>
    <r>
      <t>Giocatori partecipanti alla gara:</t>
    </r>
    <r>
      <rPr>
        <b/>
        <sz val="14"/>
        <rFont val="Tahoma"/>
        <family val="2"/>
      </rPr>
      <t xml:space="preserve">   V. POVIGLIO - P.S. SUTURA</t>
    </r>
  </si>
  <si>
    <r>
      <t xml:space="preserve">del: </t>
    </r>
    <r>
      <rPr>
        <b/>
        <sz val="14"/>
        <rFont val="Tahoma"/>
        <family val="2"/>
      </rPr>
      <t xml:space="preserve">                 05/07/2013                         </t>
    </r>
    <r>
      <rPr>
        <b/>
        <sz val="10"/>
        <rFont val="Tahoma"/>
        <family val="2"/>
      </rPr>
      <t xml:space="preserve"> a:</t>
    </r>
    <r>
      <rPr>
        <b/>
        <sz val="14"/>
        <rFont val="Tahoma"/>
        <family val="2"/>
      </rPr>
      <t xml:space="preserve">     MIRABELLO</t>
    </r>
  </si>
  <si>
    <t>Battaglia. In vantaggio dopo pochi minuti con un super gol del Brev da fuori area. Poi il Brev si infortuna e arretriamo troppo il baricentro. Soffriamo terribilmente ma concediamo nulla ai nostri avversari. Nel secondo tempo troviamo la carica giusta e loro calano un pò. Abbiamo due nitide palle gol: una con Monti che spara sul palo interno (bestemmia, cartellino blu!) e una col Franz che viene falciato in area (ammonito ingiustamente per simulazione). La partita prosegue nervosa. Luca si stira...Sanso viene espulso per sputo all'arbitro...La partita finalmente finisce e parte la festa negli spogliatoi con "Maledetta primavera"!</t>
  </si>
  <si>
    <t>Franz Fabio Cami</t>
  </si>
  <si>
    <t>Perdere ai rigori fa male. Questo sembrava essere l'anno buono per imporsi. C'erano tutte le premesse per farlo…ma il calcio è strano. Comunque abbiamo perso il campionato ai rigori subendo una sola sconfitta…usciamo dalla coppa imbattuti ai rigori….</t>
  </si>
  <si>
    <t>Partita molto tattica con noi padroni del campo ma le occasioni scarseggiano. La più ghiotta capita al Brev imbeccato magistralmente da Paolo con un filtrante…ma il bomber ha le polveri bagnate e spara a lato. Arriviamo ai rigori: errori fatali di Paolo, Breve Abi. Cami invece la mette.</t>
  </si>
  <si>
    <t>V.POVIGLIO - Sutura
 0 - 0 (3 - 2 d.c.r.)</t>
  </si>
  <si>
    <t>Basenghi</t>
  </si>
  <si>
    <t>Valerio</t>
  </si>
  <si>
    <t>Busi</t>
  </si>
  <si>
    <t>via Gobetti, 7 - 42019 Scandiano</t>
  </si>
  <si>
    <t>3207220251 - 334 6708792</t>
  </si>
  <si>
    <t>Scandiano 07.07.1974</t>
  </si>
  <si>
    <t>Battini</t>
  </si>
  <si>
    <t>Maurizio</t>
  </si>
  <si>
    <t>maurizio.battini@libero.it</t>
  </si>
  <si>
    <t>Reggio Emilia 22.09.1972</t>
  </si>
  <si>
    <t>Bertani</t>
  </si>
  <si>
    <t>Alessandro</t>
  </si>
  <si>
    <t>Alle</t>
  </si>
  <si>
    <t>a_bertani@yahoo.com</t>
  </si>
  <si>
    <t>Modena 14.12.1971</t>
  </si>
  <si>
    <t>Enrico</t>
  </si>
  <si>
    <t>Enri</t>
  </si>
  <si>
    <t>via Grandi, 14 - 42019 Scandiano</t>
  </si>
  <si>
    <t>e_bertani@inwind.it</t>
  </si>
  <si>
    <t>Reggio Emilia 21.07.1969</t>
  </si>
  <si>
    <t>Andrea</t>
  </si>
  <si>
    <t>Bondavalli</t>
  </si>
  <si>
    <t>Giovanni</t>
  </si>
  <si>
    <t>via del Cemento - 42019 Scandiano</t>
  </si>
  <si>
    <t>Gbond70@libero.it</t>
  </si>
  <si>
    <t>Reggio Emilia 06.06.1970</t>
  </si>
  <si>
    <t>Sergio</t>
  </si>
  <si>
    <t>sbondavalli@credem.it</t>
  </si>
  <si>
    <t>Scandiano 09.12.1973</t>
  </si>
  <si>
    <t>Bonini</t>
  </si>
  <si>
    <t>Cristian</t>
  </si>
  <si>
    <t>Bonni</t>
  </si>
  <si>
    <t>via Foscolo, 5 - 42019 Scandiano</t>
  </si>
  <si>
    <t>bonnyjr@libero.it</t>
  </si>
  <si>
    <t>Scandiano 18.12.1982</t>
  </si>
  <si>
    <t>Marcello</t>
  </si>
  <si>
    <t>Federico</t>
  </si>
  <si>
    <t xml:space="preserve">Caprari </t>
  </si>
  <si>
    <t>Riccardo</t>
  </si>
  <si>
    <t>Riki</t>
  </si>
  <si>
    <t>Via Mezzaluna, 1</t>
  </si>
  <si>
    <t>riki832008@libero.it</t>
  </si>
  <si>
    <t>Caroli</t>
  </si>
  <si>
    <t>Corrado</t>
  </si>
  <si>
    <t>Corra</t>
  </si>
  <si>
    <t>via Malaguzzi, 7 - 42020 Albinea</t>
  </si>
  <si>
    <t>caroli.c@marinarinaldi.it</t>
  </si>
  <si>
    <t>Correggio 24.05.1975</t>
  </si>
  <si>
    <t>Casolari</t>
  </si>
  <si>
    <t>Simone</t>
  </si>
  <si>
    <t>Mimmo</t>
  </si>
  <si>
    <t>Via Brolo Sopra, 15 42019 Scandiano</t>
  </si>
  <si>
    <t xml:space="preserve">mimmo.casolari@alice.it </t>
  </si>
  <si>
    <t>Scandiano 23.09.1983</t>
  </si>
  <si>
    <t>Davoli</t>
  </si>
  <si>
    <t>Danny</t>
  </si>
  <si>
    <t>Maga</t>
  </si>
  <si>
    <t>via Gobetti, 5 - 42019 Scandiano</t>
  </si>
  <si>
    <t>dannydavoli@libero.it</t>
  </si>
  <si>
    <t>Reggio Emilia 30.01.1976</t>
  </si>
  <si>
    <t>Finamore</t>
  </si>
  <si>
    <t>via Rioltorto, 15 - 42019 Scandiano</t>
  </si>
  <si>
    <t>indovinaki02@msn.com</t>
  </si>
  <si>
    <t>Portoferraio 30.09.1973</t>
  </si>
  <si>
    <t>Gozzi</t>
  </si>
  <si>
    <t>Pietro</t>
  </si>
  <si>
    <t>Piotre</t>
  </si>
  <si>
    <t>via Paulli, 4 - 42030 Regnano</t>
  </si>
  <si>
    <t>pietrokosovo@yahoo.it</t>
  </si>
  <si>
    <t>Correggio 06.01.1980</t>
  </si>
  <si>
    <t>Iemmi</t>
  </si>
  <si>
    <t>Emore</t>
  </si>
  <si>
    <t>Gimmy</t>
  </si>
  <si>
    <t>gimmi@topsystem.re.it</t>
  </si>
  <si>
    <t>Scandiano</t>
  </si>
  <si>
    <t>Ingrami</t>
  </si>
  <si>
    <t>Daniele</t>
  </si>
  <si>
    <t>via Bassi 13/1 - 42020 Borzano Albinea</t>
  </si>
  <si>
    <t>ingramid@tiscali.it</t>
  </si>
  <si>
    <t>Scandiano 19.04.1976</t>
  </si>
  <si>
    <t>Maletti</t>
  </si>
  <si>
    <t>Gianmaria</t>
  </si>
  <si>
    <t>viale della Repubblica - 42019 Scandiano</t>
  </si>
  <si>
    <t>malettigianmaria@gmail.com</t>
  </si>
  <si>
    <t>Scandiano 25.12.1974</t>
  </si>
  <si>
    <t>Maramotti</t>
  </si>
  <si>
    <t>Marco</t>
  </si>
  <si>
    <t>Marra</t>
  </si>
  <si>
    <t>via Mameli, 3 - 42019 Scandiano</t>
  </si>
  <si>
    <t>maramotti_marco@virgilio.it</t>
  </si>
  <si>
    <t>Reggio Emilia 03.03.1982</t>
  </si>
  <si>
    <t xml:space="preserve">Marzani </t>
  </si>
  <si>
    <t>Meglioli</t>
  </si>
  <si>
    <t>via Garibaldi - 42019 Scandiano</t>
  </si>
  <si>
    <t>milvu@milvu.it</t>
  </si>
  <si>
    <t>Reggio Emilia 18.10.1973</t>
  </si>
  <si>
    <t>Montipò</t>
  </si>
  <si>
    <t>via Rabin, 4 - 42019 Scandiano</t>
  </si>
  <si>
    <t>Scandiano 23.08.1980</t>
  </si>
  <si>
    <t>via Mezzaluna, 51 - 42019 Scandiano</t>
  </si>
  <si>
    <t>Scandiano 26.07.1980</t>
  </si>
  <si>
    <t>Nasciuti</t>
  </si>
  <si>
    <t>Matteo</t>
  </si>
  <si>
    <t>via Leonardo da Vinci, - 42019 Scandiano</t>
  </si>
  <si>
    <t>nacciu@libero.it; nacciu@pssutura.it</t>
  </si>
  <si>
    <t>Scandiano 23.01.1974</t>
  </si>
  <si>
    <t>Pagani</t>
  </si>
  <si>
    <t>Davide</t>
  </si>
  <si>
    <t>Paga</t>
  </si>
  <si>
    <t>via Buozzi, 26 - 42019 Scandiano</t>
  </si>
  <si>
    <t>davidepagani@alice.it</t>
  </si>
  <si>
    <t>Scandiano 22.03.1982</t>
  </si>
  <si>
    <t>Pellati</t>
  </si>
  <si>
    <t>via Pilati, 13 - 42019 Scandiano</t>
  </si>
  <si>
    <t>marcello.pellati@serenissima.re.it</t>
  </si>
  <si>
    <t>Scandiano 16.11.1975</t>
  </si>
  <si>
    <t>Rabitti</t>
  </si>
  <si>
    <t>Fabio</t>
  </si>
  <si>
    <t>Rambo</t>
  </si>
  <si>
    <t>via Rosa, 1 - 41041 Casinalbo</t>
  </si>
  <si>
    <t>ittibar@tin.it</t>
  </si>
  <si>
    <t>Sassuolo 17.07.1975</t>
  </si>
  <si>
    <t>Lucky</t>
  </si>
  <si>
    <t>via Dionisotti, 15 - 42019 Scandiano</t>
  </si>
  <si>
    <t>sprukix@hotmail.com</t>
  </si>
  <si>
    <t>Sassuolo 27.09.1973</t>
  </si>
  <si>
    <t>Rinaldi</t>
  </si>
  <si>
    <t>Brindo</t>
  </si>
  <si>
    <t>via Monzani, 6 - 42100 Corticella</t>
  </si>
  <si>
    <t>c_rinaldi@sacmi.it</t>
  </si>
  <si>
    <t>Scandiano 11.12.1973</t>
  </si>
  <si>
    <t>Rossini</t>
  </si>
  <si>
    <t>Rosso</t>
  </si>
  <si>
    <t>simononerosso@libero.it</t>
  </si>
  <si>
    <t>Scandiano 25.05.1977</t>
  </si>
  <si>
    <t>Sansone</t>
  </si>
  <si>
    <t>Carmine</t>
  </si>
  <si>
    <t>via per Marmirolo, 37 - 42010 Arceto</t>
  </si>
  <si>
    <t>cammo72@libero.it</t>
  </si>
  <si>
    <t>Salerno 06.03.1972</t>
  </si>
  <si>
    <t>Zanni</t>
  </si>
  <si>
    <t>Christian</t>
  </si>
  <si>
    <t>via Michelangelo - 42019 Scandiano</t>
  </si>
  <si>
    <t>cristian.zanni@eniaspa.it</t>
  </si>
  <si>
    <t>Scandiano 04.03.1975</t>
  </si>
  <si>
    <t xml:space="preserve">Nasciuti </t>
  </si>
  <si>
    <t>Ilaria</t>
  </si>
  <si>
    <t>Ila</t>
  </si>
  <si>
    <t>ilanash@tin.it</t>
  </si>
  <si>
    <t>00</t>
  </si>
  <si>
    <t>Bulgarelli Riccardo</t>
  </si>
  <si>
    <t>Borghi Luca</t>
  </si>
  <si>
    <t>Campani Maurizio</t>
  </si>
  <si>
    <t>Stefani Stefano</t>
  </si>
  <si>
    <t>Volpe Francesco</t>
  </si>
  <si>
    <t>Manelli Cristian</t>
  </si>
  <si>
    <t>vbasenghi@gmail.com</t>
  </si>
  <si>
    <t>baschieric@gmail.com</t>
  </si>
  <si>
    <t>via Goti 58/1 - 42019 Scandiano</t>
  </si>
  <si>
    <t>Baso Gianluca</t>
  </si>
  <si>
    <t>Lamberti Giorgio</t>
  </si>
  <si>
    <t>Bondi Alberto</t>
  </si>
  <si>
    <t>Brevini Matteo</t>
  </si>
  <si>
    <t>Barbieri Stefano</t>
  </si>
  <si>
    <t>si</t>
  </si>
  <si>
    <t>no</t>
  </si>
  <si>
    <t>CONTATTO</t>
  </si>
  <si>
    <t>SI</t>
  </si>
  <si>
    <t>Bastardi Mirco</t>
  </si>
  <si>
    <t>Mercati Giovanni</t>
  </si>
  <si>
    <t>Cocchi Alessandro</t>
  </si>
  <si>
    <t>Campani Simone</t>
  </si>
  <si>
    <t>Immovilli Andrea</t>
  </si>
  <si>
    <t>Strrozzi Christian</t>
  </si>
  <si>
    <t>Ghirardnini Celso</t>
  </si>
  <si>
    <t>Baschieri Paolo</t>
  </si>
  <si>
    <t>Bondi</t>
  </si>
  <si>
    <t>Alberto</t>
  </si>
  <si>
    <t>albi.bondi@gmail.com</t>
  </si>
  <si>
    <t>Brevini</t>
  </si>
  <si>
    <t>Via Viani 11, Borzano</t>
  </si>
  <si>
    <t>brevini.matteo@libero.it</t>
  </si>
  <si>
    <t>Nomber Brev</t>
  </si>
  <si>
    <t>Albi - Abi</t>
  </si>
  <si>
    <t>Lamberti</t>
  </si>
  <si>
    <t>Giorgio</t>
  </si>
  <si>
    <t>Limbo</t>
  </si>
  <si>
    <t>Campani</t>
  </si>
  <si>
    <t>campani.maurizio@virgilio.it</t>
  </si>
  <si>
    <t>Volpe</t>
  </si>
  <si>
    <t>Francesco</t>
  </si>
  <si>
    <t>Fox</t>
  </si>
  <si>
    <t>simo.campani@hotmail.it</t>
  </si>
  <si>
    <t>Torreggiani Alessandro</t>
  </si>
  <si>
    <t>Guerrieri Marco</t>
  </si>
  <si>
    <t>AMOS</t>
  </si>
  <si>
    <t>3337026376 / 3396597793</t>
  </si>
  <si>
    <t>Franzoni Marco</t>
  </si>
  <si>
    <t>Amichevole OPPSEN</t>
  </si>
  <si>
    <t>T</t>
  </si>
  <si>
    <t>S</t>
  </si>
  <si>
    <t>Borghi Busi Mauri Abi</t>
  </si>
  <si>
    <t>Fox Cami Sanso Best</t>
  </si>
  <si>
    <t>Gimmi</t>
  </si>
  <si>
    <t>Primo Tempo 0-0. Qualche buona giocata sulle fasce, gol mangiato di Best. Black out fisico a metà primo tempo. Centro campo molle e lento. Mallo troppo solo in avanti. Secondo tempo: cambio modulo, centrocampo a rombo sanso basso gimmi alto, meglio messi in campo ma in dieci minuti presi due gol, abi perde palla contropiede da dx palla al centro rasoterra, Rosso liscia 1-0. Altro contropiede per il 2-0. Gimmi riapre la sfida con un super gol all'incrocio. Pareggio su autorete da angolo (qualche schema fatto bene c'è). Gol del 3-2 di Mallo in percussione e rasoterra a fil di palo. Rosso miracoloso nel finale.</t>
  </si>
  <si>
    <t>OPPSEN - Sutura 
2-3</t>
  </si>
  <si>
    <t>Campionato SAN PROSPER</t>
  </si>
  <si>
    <t>Contro gli Oppsen meglio col rombo a centrocampo. Okkio alle fasce. Centrocampo folto è preferibile.</t>
  </si>
  <si>
    <t>CAMPIONATO</t>
  </si>
  <si>
    <t>Torreggiani</t>
  </si>
  <si>
    <t>Torre</t>
  </si>
  <si>
    <t>torreggiani.alle@libero.it</t>
  </si>
  <si>
    <t>Guerrieri</t>
  </si>
  <si>
    <t>Guerro</t>
  </si>
  <si>
    <t>Franzoni</t>
  </si>
  <si>
    <t>Franz</t>
  </si>
  <si>
    <t>Scandiano 23.06.1975</t>
  </si>
  <si>
    <t>Reggio Emilia 30.08.1982</t>
  </si>
  <si>
    <t>Società sportiva: A.P.C. SCANDIANO -  P.S. SUTURA</t>
  </si>
  <si>
    <t>AT-04206888</t>
  </si>
  <si>
    <t>CSI 04200005071</t>
  </si>
  <si>
    <t>CI. AM 9614548</t>
  </si>
  <si>
    <t>BASCHIERI PAOLO</t>
  </si>
  <si>
    <t>AT-04207094</t>
  </si>
  <si>
    <t>AT-04206889</t>
  </si>
  <si>
    <t>CSI 04200005056</t>
  </si>
  <si>
    <t>PAT. U 168237712</t>
  </si>
  <si>
    <t>BASTARDI MIRCO</t>
  </si>
  <si>
    <t>AT-04206890</t>
  </si>
  <si>
    <t>CSI 04200005693</t>
  </si>
  <si>
    <t>AT-04206891</t>
  </si>
  <si>
    <t>CSI 04200005070</t>
  </si>
  <si>
    <t>AT-04206892</t>
  </si>
  <si>
    <t>CSI 04200005069</t>
  </si>
  <si>
    <t>PAT. RE 2171554V</t>
  </si>
  <si>
    <t>CSI 04200005062</t>
  </si>
  <si>
    <t>AT-04206893</t>
  </si>
  <si>
    <t>CSI 04200005060</t>
  </si>
  <si>
    <t>PAT. RE 2234605W</t>
  </si>
  <si>
    <t>BONDI ALBERTO</t>
  </si>
  <si>
    <t>AT-04206894</t>
  </si>
  <si>
    <t>CSI 04200005692</t>
  </si>
  <si>
    <t>BORGHI LUCA</t>
  </si>
  <si>
    <t>AT-04206895</t>
  </si>
  <si>
    <t>CSI 04200007141</t>
  </si>
  <si>
    <t>BREVINI MATTEO</t>
  </si>
  <si>
    <t>AT-04206896</t>
  </si>
  <si>
    <t>CSI 04200007788</t>
  </si>
  <si>
    <t>CAMPANI MAURIZIO</t>
  </si>
  <si>
    <t>AT-04206897</t>
  </si>
  <si>
    <t>CSI 04200009656</t>
  </si>
  <si>
    <t>CAMPANI SIMONE</t>
  </si>
  <si>
    <t>AT-04207095</t>
  </si>
  <si>
    <t>AT-04206898</t>
  </si>
  <si>
    <t>CSI 04200005499</t>
  </si>
  <si>
    <t>FRANZONI MARCO</t>
  </si>
  <si>
    <t>AT-04207096</t>
  </si>
  <si>
    <t>GUERRIERI MARCO</t>
  </si>
  <si>
    <t>AT-04207097</t>
  </si>
  <si>
    <t>AT-04206899</t>
  </si>
  <si>
    <t>CI. AM 3422754</t>
  </si>
  <si>
    <t>AT-04206900</t>
  </si>
  <si>
    <t>CSI 04200005055</t>
  </si>
  <si>
    <t>CI. AM 8568362</t>
  </si>
  <si>
    <t>AT-04206901</t>
  </si>
  <si>
    <t>CSI 04200005053</t>
  </si>
  <si>
    <t>CI. AK 0593108</t>
  </si>
  <si>
    <t>AT-04206902</t>
  </si>
  <si>
    <t>CSI 04200005054</t>
  </si>
  <si>
    <t>PAT. RE 50645852</t>
  </si>
  <si>
    <t>MONTIPO LUCA</t>
  </si>
  <si>
    <t>AT-04206903</t>
  </si>
  <si>
    <t>CSI 04200009639</t>
  </si>
  <si>
    <t>CI. AK 0592759</t>
  </si>
  <si>
    <t>PAT. U15877394M</t>
  </si>
  <si>
    <t>AT-04206904</t>
  </si>
  <si>
    <t>CSI 04200005497</t>
  </si>
  <si>
    <t>CI AM 3424583</t>
  </si>
  <si>
    <t>AT-04206905</t>
  </si>
  <si>
    <t>CSI 04200005057</t>
  </si>
  <si>
    <t>AT-04206906</t>
  </si>
  <si>
    <t>CSI 04200005064</t>
  </si>
  <si>
    <t>CI. A0 0993409</t>
  </si>
  <si>
    <t>RIVA ALBERTO</t>
  </si>
  <si>
    <t>AT-04207098</t>
  </si>
  <si>
    <t>AT-04206907</t>
  </si>
  <si>
    <t>CSI 04200005122</t>
  </si>
  <si>
    <t>CI. AO 4146671</t>
  </si>
  <si>
    <t>AT-04206908</t>
  </si>
  <si>
    <t>CSI 04200005498</t>
  </si>
  <si>
    <t>TORREGGIANI ALESSANDRO</t>
  </si>
  <si>
    <t>AT-04207099</t>
  </si>
  <si>
    <t>VOLPE FRANCESCO</t>
  </si>
  <si>
    <t>AT-04206909</t>
  </si>
  <si>
    <t>CSI 04200008707</t>
  </si>
  <si>
    <t>AT-04208564</t>
  </si>
  <si>
    <t>Best Guerro Sanso</t>
  </si>
  <si>
    <t>Brev Mallo</t>
  </si>
  <si>
    <t>CAMPO LUNGO/LARGO: difesa alta, trappola fuorigioco, passaggi diretti, ritmo veloce, pressing metà campo, ampiezza gioco: larga.</t>
  </si>
  <si>
    <t>giocare sulle fasce è una presa in giro...quindi le giocate vanno al centro.. sfruttare la velocità degli attaccanti per usufruire della lunga prateria, avere almeno un giocatore al centrocampo che ti mette ordine (uno alla pirlo), i passaggi vanno bene sia diretti che veloci..difesa altissima visto che nemmeno gli avversari potranno usufruire delle fasce laterali!</t>
  </si>
  <si>
    <t>CAMPO LUNGO/STRETTO</t>
  </si>
  <si>
    <t>CORTO/LARGO</t>
  </si>
  <si>
    <t>Difesa bassa per limitare il pressing degli avversari, passaggi corti e ritmo lento per garantire un maggiore possesso palla e non rischiare che sul campo corto la perdita di palla per un passaggio troppo ingenuo scaturisca in contropiedi letali, ampiezza larga, niente trappola del fuorigioco.</t>
  </si>
  <si>
    <t>SAN PROSPER - Sutura
2-4</t>
  </si>
  <si>
    <t>Borghi Sergio Cami Abi</t>
  </si>
  <si>
    <t xml:space="preserve">Primo tempo 3-0. Ottima prestazione. Cattivi, concentrati, difesa impeccabile. Buon Fox dietro Brev e Mallo che apre le danze con una punizione defilata dalla destra. 5 minuti dopo raddoppiamo: punizione dalla sinistra di Abi, spizzata di testa da Cami e Sanso insacca da un metro. 3 a 0 prima dell'intervallo: azione magistrale di Abi che salta tre avversari in fascia, cross perfetto per il Brev che con un imperioso stacco di testa insacca sul palo lungo. Intervallo: metto Gimmi per Fox. La ripresa si apre con noi molli, Loro accorciano su punizione dal limite. Dopo 10 minuti rigore inventato dall'arbitro e punteggio sul 2 a 3. Cami espulso. giochiamo gli ultimi 15 in inferiorità. Monti si guadagna un rigore e Gimmi chiude la gara. Esordio positivo, con qualche sofferenza di troppo però. </t>
  </si>
  <si>
    <t>Campionato OPPSEN</t>
  </si>
  <si>
    <t>Campionato REGNANESE</t>
  </si>
  <si>
    <t>MR</t>
  </si>
  <si>
    <t xml:space="preserve">Best Fabio Guerro </t>
  </si>
  <si>
    <t>Borghi Mauri Paolo Abi</t>
  </si>
  <si>
    <t>Sutura - OPPSEN
6-0</t>
  </si>
  <si>
    <t>Partita perfetta. Mai in difficoltà. Dopo 10 minuti già in gol. Punizione dai 25 metri: Luca, deviazione della barriera e vantaggio. Raddoppio che nasce da un bellissimo cambio campo di Fabio per Abi che si inserisce, gran sgroppata fino in area dove viene falciato. Rigore che Luca trasforma. 3-0 di Brev dopo serpentina fulminea in area di rigore. Intervallo: Sposto Paolo a centrocampo (scende Fabio per Sergio al centro della difesa) e tolgo Mallo inserendo Gimmi. Restiamo concentrati bene. Il quarto gol sempre di Bomber-Brev che da un calcio d'angolo insacca di testa. Girandola di cambi: Escono Borghino per Franz (ottima partita da terzino di fascia), Best per Fox e Brev per Monti. 5 a zero magistrale di Paolo che dal limite tira una sassata sotto l'incrocio. Chiude Gimmi dopo slalom alla Tomba.</t>
  </si>
  <si>
    <t>j_sparrow@alice.it</t>
  </si>
  <si>
    <t>San Prosper: squadra abbordabile. Età media oltre la nostra. Mai pericolosi. Noi ottimi col rombo a centrocampo nel primo tempo. Secondo tempo calo mentale. Abbiamo rimesso in partita una squadra che era già morta. Mai sottovalutare nessuno. 5 dei 6 gol della partita nascono da palla inattiva. Difesa battuta solo su punizione e rigore.</t>
  </si>
  <si>
    <t>Oppsen sottotono ma noi siamo stati perfetti. Loro hanno solo i due Casolari e il marocchino là davanti. Per il resto noi col rombo andiamo bene. Abi sulla sx gli può fare molto male! Squadra abbordabile. 2 dei 6 gol nascono da palla inattiva. Difesa imbattuta.</t>
  </si>
  <si>
    <t>Borghi Mauri Cami Abi</t>
  </si>
  <si>
    <t xml:space="preserve">Fox Fabio Paolo </t>
  </si>
  <si>
    <t>Brev Monti</t>
  </si>
  <si>
    <t>Mirco</t>
  </si>
  <si>
    <t>Bastardi</t>
  </si>
  <si>
    <t>Best</t>
  </si>
  <si>
    <t>Campionato  ARCETANA</t>
  </si>
  <si>
    <t>Partiti deconcentrati. Dopo un minuto sotto di un gol. Borghino stoppa un pallone che andava rinviato e lo sbaglia, perdendo palla. Loro non perdonano e infilano il Rosso. Dopo è un assedio nostro: non passeranno più la metà campo. Noi però siamo imprecisi, Brev e Monti si divorano un paio di occasioni.Fox molle a centrocampo. Poi un lampo di Fabio illumina il Brev che con una rasoiata dalla destra pareggia. 1a1 all'intervallo. Siamo sempre noi a fare la partita, ma su campi stretti non rendiamo al massimo. Ci pensa Paolo a dieci dalla fine a riportarci in vantaggio, difende palla da una rimessa laterale dribbla il suo marcatore e da dentro l'area infila il portiere. Loro per proteste restano in 10 e poi in 9. Noi ne approfittiamo: Abi scende dalla sinistra, cross perfetto per Luca che insacca di testa.</t>
  </si>
  <si>
    <t xml:space="preserve"> Partita stra dominata, ma il campo ci ha penalizzato. Risultato importante. Siamo in vetta alla classifica. Non convocati ma disponibili: Corra, Sergio.</t>
  </si>
  <si>
    <t>Campionato BELLAROSA</t>
  </si>
  <si>
    <t>REGNANESE - Sutura
1-3</t>
  </si>
  <si>
    <t>Sutura - ARCETO U.
3-1</t>
  </si>
  <si>
    <t xml:space="preserve">Best Paolo Fabio </t>
  </si>
  <si>
    <t>Grande prestazione. Partiamo subito forte e al 4' siamo già in vantaggio. Da rimessa laterale palla a Paolo che con un sinistro a incrociare insacca: palo/gol. Al 7' c'è il raddoppio: grande azione Brev che si appoggia al centrale, palla larga a Best e cross di prima, entra Abi che segna. A parte una brutta infilata dietro (Mauri e Cami saliti entrambe) non corriamo nessun rischio. Inizio ripresa, partita stanca, ci pensa il Brev con una perla di testa a portare il risultato sul 3a0 (gran cross di Abi). Girandola di cambi e partita che si trascina alla fine. In pieno recupero subiamo il loro gol: gran movimento della punta che si libera di Abi in fascia e mette al centro dove sotto misura il Rosso non può fare niente.</t>
  </si>
  <si>
    <t>Partita ben giocata. Attenti fin da subito. Passati in vantaggio ci siamo "specchiati" e questo non va bene. Mantenere cattiveria e concentrazione sempre. Belle giocate su ambo le fasce, dove li abbiamo veramente schiantati: due dei 3 gol sono arrivati da cross. Meglio con centrale di centrocampo Fabio invece che Paolo (poco disciplinato tatticamente) Cambi: Mallo x Monti; Guerro x Best; Fox x Cami; Sanso x Brev. Ammoniti: Borghigno, Best, Brev e Cami.</t>
  </si>
  <si>
    <t>Borghi Busi Cami Abi</t>
  </si>
  <si>
    <t>Best Paolo Fabio Franz</t>
  </si>
  <si>
    <t>BELLAROSA - Sutura
0-3</t>
  </si>
  <si>
    <t>Cambio modulo 4-4-2 per sopperire all'assenza di Luca. Siamo comunque ordinati e teniamo bene il campo. Passiamo con scioltezza anche al 4-3-1-2 Qualche acciacco fisico per Fabio/Paolo/Best/Brev/spero dovuto all'umidità e non alla preparazione….</t>
  </si>
  <si>
    <t>Sutura - CSKA
3 - 1</t>
  </si>
  <si>
    <t>1/2FINALE</t>
  </si>
  <si>
    <t>Franz Fabio Guerro</t>
  </si>
  <si>
    <t>Monti Brev</t>
  </si>
  <si>
    <t>Partiamo concentrati e carichi ma dopo pochi minuti ci tocca già inseguire. Cami sbaglia un fuorigioco e il loro esterno d'attacco dal fondo la mette al centro dove uno smarcatissimo centravanti la mette sotto la traversa. Non ci scoraggiamo e già dopo 5 minuti riacciuffiamo il pareggio con il Brev che da sottomisura riprende una corta respinta del portiere. Da questo momento prendiamo il pallino dell'incontro e passiamo in vantaggio a 5 dalla fine del primo tempo col Monti che risolve una mischia in area insaccando a giro. La ripresa è avara di occasioni e si trascina con il gioco che ristagna a centrocampo. A cinque dalla fine cross di Abi dalla sinistra, arriva il Sanso che al volo spara verso rete: il bomber è un falco e insacca la svirgolata del Sanso. 3 a 1. Semifinale arriviamo!</t>
  </si>
  <si>
    <t>Abbiamo dimostrato caratere, non era facile risalire la china dopo essere passati in svantaggio. La squadra ha cuore…tanto! Gran prova di Monti, del Brev, del Guerro…ma tutti hanno giocato al massimo delle loro possibilità. Penso che se giocheremo con questa grinta, abnegazione e voglia di farcela....ce la faremo!</t>
  </si>
  <si>
    <t>Come al solito la squadra mi piace. Concediamo pochissimo agli avversari e questo alla lunga è un bene. Siamo partiti forte e al 15 passiamo: azione sulla sinistra di franz che crossa rasoterra al limite dell'area dove Paolo aggancia salta il marcatore, sombrero al portiere e gol. Che gol!! Possiamo raddoppiare ma il Brev si divora il più facile dei gol.....Teniamo bene e andiamo all'intervallo in vantaggio. A inizio ripresa, dopo un minuto, il Brev si fa perdonare ed insacca di testa su perfetto cross del Franz (assist-man dell'incontro). Al 15' partita chiusa definitivamente col Brev che incorna imperiosamente un perfetto cross di Abi. Sono soddisfatto. Nonostante le assenze qui si viaggia alla grandissima.</t>
  </si>
  <si>
    <t>Campionato N.METRO 80</t>
  </si>
  <si>
    <t>Presenze campionato TITOLARE</t>
  </si>
  <si>
    <t>Presenze campionato SUBENTRATO</t>
  </si>
  <si>
    <t>Sutura - N.METRO 80
3-0</t>
  </si>
  <si>
    <t xml:space="preserve">Franz Guerro Paolo </t>
  </si>
  <si>
    <t>Torniamo col rombo. La squadra è padrona del campo. Le occasioni fioccano e concediamo poco (sempre e solo per nostre leggere sbavature o disattenzioni dietro). Assente Fabio per infezione al piede. Ancora infortuni muscolari: Sanso nel prepartita e Mauri dopo 10 minuti. Inizio a preoccuparmi.</t>
  </si>
  <si>
    <t xml:space="preserve">Partiamo decisi e concentrati. Busi al centro con Cami. Guerro davanti alla difesa con ai lati Franz e Paolo. Luca dietro le punte. Abbiamo qualche buona occasione uscita di poco a lato. Gol regolare annullato a Paolo. Sblocchiamo il risultato nel recupero del 1 tempo da corner, gran stacco di Luca, paratissima del portiere ma Brev è un falco e segna da due passi! Escono Franz e Busi per Best e Mauri. A inizio ripresa chiudiamo i conti: al secondo minuto rasoiata dal limite di Luca che insacca a fil di palo (dopo una bellissima azione Abi-Brev).Al quinto minuto il Guerro dal limite mette in mezzo una palla "con scritto sopra spingere" ed il Brev di testa non si fa sfuggire il regalo. Girandola di cambi. Entrano Torre, Gimmi e Sergio per Luca, Brev e Mauri (stirato). </t>
  </si>
  <si>
    <t>Campionato I RANGERS</t>
  </si>
  <si>
    <t>CI. AS 5255320</t>
  </si>
  <si>
    <t>La difesa alta permette di accorciare la squadra e non lasciare agli avversari gli spazi tra difesa e centrocampo necessari per afforntare la difesa palla a terra, la trappola del fuorigioco permette di afforntare anche gli attaccanti più veloci, data la dimensione del campo uso i passaggi diretti per un veloce cambio del fronte di gioco, il ritmo veloce permette di prendere gli avversari in velocità, e l' ampiezza di gioco larga per sfruttare le sovrapposizioni dei terzini che vanno spesso al cross.</t>
  </si>
  <si>
    <t>Sutura - I RANGERS
3-0 (TAV.)</t>
  </si>
  <si>
    <t>Vinto 3-0 a tavolino.</t>
  </si>
  <si>
    <t>Coppa S.ANNA PELAGO</t>
  </si>
  <si>
    <t>COPPA</t>
  </si>
  <si>
    <t>I Babuzzi sono sempre loro.</t>
  </si>
  <si>
    <t>Campionato V. POVIGLIO</t>
  </si>
  <si>
    <t xml:space="preserve">Guerro Fabio Paolo </t>
  </si>
  <si>
    <t xml:space="preserve">  V. POVIGLIO - Sutura 
1-3</t>
  </si>
  <si>
    <t>Questa era la prova della verità. Bè, esame superato. Partita perfetta sotto tutti gli aspetti: umili, concentrati, cinici. Messi in campo a rombo come sempre, soffriamo solo nei primi 10 minuti dove comunque non abbiamo corso rischi. Loro hanno punte molto veloci e giocano speculari a noi col rombo. Cami e Busi senza sbavature dietro, a centrocampo partita da gladiatori con Paolo e Luca su tutti. Bella prova del Mallo che avrebbe meritato il gol con la gran azione ed il tiro che si stampa su traversa e palo. Usciamo vincitori contro una squadra che prima di noi le aveva vinte tutte non subendo nemmeno un gol.....</t>
  </si>
  <si>
    <t>Grandissimi. 11 leoni.Primi 10 minuti prendiamo loro le misure, hanno tre punte veloci ma dietro i due centrali hanno fatto una partita da ufo. Al 10' passiamo: gran azione del Mallo sulla sinistra che sfonda e dal vertice dell'area sfodera un missile che si stampa su traversa e palo, viene ripreso da Luca che insacca di testa. Il vantaggio ci permette di giocare più tranquilli e di rimessa, forse un pò frenetici nel ripartire ma non concediamo comunque nulla, anzi è il Brev che si mangia un gol fatto a tu per tu col portiere...(sarà il 19 sulle spalle?). Il secondo tempo parte come il primo, cambio al 15' Fabio, entra Best e metto Guerro al centro. Esce Mallo ed entra il Torre. E' la svolta. Gran azione di Abi sulla sinistra che ne fa fuori 3 la passa a Paolo che dal limite insacca. dopo 5 minuti è la volta del Torre: contropiede letale, Luca per il Brev che dal fondo la mette in mezzo per il più facile dei gol.</t>
  </si>
  <si>
    <t>Borghi Busi Fabio Abi</t>
  </si>
  <si>
    <t xml:space="preserve">Best Guerro Paolo </t>
  </si>
  <si>
    <t>S.ANNA - Sutura 
1 - 1</t>
  </si>
  <si>
    <t>Viaggio di 80 km, in montagna, freddo (3 gradi) e campo ghiacciato non ci hanno pernesso di essere incisivi come al solito. Troppo lenti nel fraseggio, in fase di impostazione macchinosi. Le nostre occasioni le abbiamo avute per passare in vantaggio. In ogni caso non sono preoccupato per il ritorno...questi ce li mangiamo! Mi spiace per la gestione della gara con i cambi finiti e gli infortuni di Torre (stiramento 3°) e Gimmi, che ci hanno fatto chiudere in 9 uomini. si poteva vincere ma è un buonissimo punto. Siamo ancora imbattuti.</t>
  </si>
  <si>
    <t>Primo tempo stradominato. Anche se debilitati dal viaggio e dal freddo prendiamo in mano la gara, fin da subito creando la più nitida palla gol dopo una decina di minuti, Brev a tu per tu col portiere spara a lato. Siamo lenti nel fraseggio e nel possesso palla. A inizio ripresa prendiamo gol dopo un paio di minuti: svarione di Borghi che liscia una palla di testa e l'attaccante insacca. Torniamo all'assalto, porto Fabio a centrocampo (ottima partita da centrale difensivo però) inserisco Mauri e Gimmi che con una punizione dalla sinistra insacca e riporta il match in parità. Super occasione per Paolozzo alla fine ma si mangia il gol prima, poi altra occasione con palla che si stampa sull'incrocio.</t>
  </si>
  <si>
    <t>Campionato LOVERS</t>
  </si>
  <si>
    <t>CSI 04200008701</t>
  </si>
  <si>
    <t>COCCHI ALESSANDRO</t>
  </si>
  <si>
    <t>AT-04225525</t>
  </si>
  <si>
    <t>CSI 04200010301</t>
  </si>
  <si>
    <t>CSI 04200010299</t>
  </si>
  <si>
    <t>CSI 04200004687</t>
  </si>
  <si>
    <t>CSI 04200010300</t>
  </si>
  <si>
    <t>Allenatore:</t>
  </si>
  <si>
    <t>Dirigenti accompagnatori:</t>
  </si>
  <si>
    <t>Calcetto in palestra</t>
  </si>
  <si>
    <t>Franz Busi Mauri Abi</t>
  </si>
  <si>
    <t>Best Paolo Cami Mallo</t>
  </si>
  <si>
    <t>Brev</t>
  </si>
  <si>
    <t xml:space="preserve">  LOVERS - Sutura 
1 - 0</t>
  </si>
  <si>
    <t xml:space="preserve">Eh sì. Arriva la prima sconfitta della stagione. Prima o poi doveva succedere. C'è rammarico perché il gol preso arriva proprio allo scadere e non ci lascia possibilità di replicare. In ogni caso formazione ampiamente rimaneggiata con centrocampo inventato e l'attacco a cui viene a mancare il Brev dopo 10 minuti... Che dire, loro non hanno mai tirato in porta ed escono vincitori....il calcio è anche questo. </t>
  </si>
  <si>
    <t>Bruttissima partita su un campo completamente ghiacciato (CSI?? Grazie!). Non abbiamo la possibilità di esprimerci al meglio. 4-4-1-1 con Mallo largo a sinistra dura pochi minuti perché il Brev si rompe subito. Attacco troppo leggero. Gol mangiato dal Mallo a metà primo tempo a mezzo metro dalla riga di porta. unica occasione vera di una partita povera di contenuti. Secondo tempo a rombo va meglio enche se il pareggio sarebbe stato il risultato più giusto. All'ultimo minuto di recupero, sbavatura centrale lascia l'attaccante solo di fronte al Rosso che lo anticipa ma viene travolto: sarebbe fallo tutta la vita, ma l'arbitro lascia giocare la palla finisce ad un avversario che insacca.</t>
  </si>
  <si>
    <t>Allenamento corsa</t>
  </si>
  <si>
    <t>Coppa SP CASTELLETTO</t>
  </si>
  <si>
    <t>Borghi Cami Mauri Abi</t>
  </si>
  <si>
    <t xml:space="preserve">Franz Fabio Guerro </t>
  </si>
  <si>
    <t>Paolo</t>
  </si>
  <si>
    <t xml:space="preserve"> Sutura - CASTELLETTO
2 - 0</t>
  </si>
  <si>
    <t>Grandissima prova. Il rientro in campo dopo quattro mesi era difficile, ma è stato affrontato con la giusta voglia e concentrazione. Abbiamo concesso nulla, solo una mezza palla sporca in 70 minuti, mentre abbiamo avuto 3 palle gol nitide. Possesso palla sempre nostro, abbiamo "fatto" la partita. Col rombo siamo a nostro agio: Fabione sugli scudi col Guerro combattente e un Franz inesauribile. Paolozzo ottima prova da trequartista. Davanti solito generosissimo Brev, Monti in ombra sostituito da un gran Mallo! Dietro praticamente perfetti. Ora andiamo a fargli visita, manca un punto per il passaggio matematico del girone....andiamo a prendercelo.</t>
  </si>
  <si>
    <t>Partita dominata. Partiamo in scioltezza, giochiamo al pallone e anche bene. Prima palla gol dopo 15' per Monti che si trova sul sinistro una ghiotta occasione ma spara sul portiere. Il possesso palla è sempre nostro ma non riusciamo a costruire altre nitide occasioni. Loro cercano di metterla sul piano fisico ma trovano pane per i loro denti. Metto Mallo per un Monti in ombra e dopo 10 minuti con una sassata dai 25 metri piega le mani al portiere e insacca! Il vantaggio ci mette più tranquillità, forse troppa, e concediamo una clamorosa palla gol nata da un rimpallo che però non concretizzano. scampato il pericolo, torniamo a giocare in scioltezza ed otteniamo il raddoppio su rigore procurato da Paolo e trasformato da Cami. I ritmi si abbassano, girandola di cambi e occasionissima per Fabio che avrebbe meritato il gol ma servito stupendamente da Mallo spara sul portiere.</t>
  </si>
  <si>
    <t>AT-04237051</t>
  </si>
  <si>
    <t xml:space="preserve">Simo Fabio Guerro </t>
  </si>
  <si>
    <t>Acciaccati, perdiamo subito Fabio per risentimento muscolare. Primo tempo senza grandi occasioni, idem la ripresa. Unica cosa positiva il punticino che ci permette di approdare agli ottavi di finale con un turno d'anticipo. Partita sopra le righe del Guerro che a centrocampo lotta come un leone. Bene anche dietro a parte uno svarione di Cami nel primo tempo che con un retropassaggio suicida al Rosso concede una punizione a due in area a pochi metri dalla linea. Per il resto reggiamo bene l'urto finale  concedendo nulla, ma abbiamo creato veramente poco. Probabilmente due partite in una settimana dopo 4 mesi di inattività sono troppe...</t>
  </si>
  <si>
    <t>Il rombo che avevo in mente non può essere messo in pratica, dato che perdo Fabio dopo pochi minuti. Centrocampo con Guerro vertice basso, ai lati Simo e Borghi, vertice alto Paolo, non riusciamo a costruire. In difesa Busi terzino. Primo tempo brutto. Stravolgo tutto nella ripresa:  Borghi torza terzino con centrali Busi e Mauri. Centrocampo con Paolo certice basso a far gioco e ai lati Guerro e Cami, trequartista Simo. Andiamo meglio, cerchiamo di giocare a pallone. ma il gol non arriva. Alla fine il pareggio è giusto, torniamo a casa col punto che ci qualifica e che ci fa affrontare i prossimi impegni con fiducia.</t>
  </si>
  <si>
    <t xml:space="preserve"> CASTELLETTO - Sutura
0 - 0</t>
  </si>
  <si>
    <t>Sutura - SAN PROSPER
2 - 0</t>
  </si>
  <si>
    <t>Borghi Sergio Busi Abi</t>
  </si>
  <si>
    <t>Cocchi Mallo</t>
  </si>
  <si>
    <t>Partita brutta. Nel primo tempo, pur non concedendo nulla agli avversari non riusciamo mai ad essere pericolosi. Impacciati e poco precisi nell'appoggio. Nel secondo tempo loro prendono un palo su punizione mentr noi con Gimmi, sempre su punizione facciamo gol. dopo il vantaggio giochiamo in scioltezza e qualche sprazzo di Sutura si vede, come nell'occasione del secondo gol: lancio in fascia per Monti che appoggia dietro per Gimmi, gran apertura dal lato opposto per l'inserimento di Luca che a tu per tu col portiere insacca. 2 a 0 e fine dei giochi.</t>
  </si>
  <si>
    <t>Solito rombo a centrocampo con vertice alto Fox. Prima stagionale per Cocchi centravanti. Note positive: il risultato ed i tre punti, finalmente il rientro di Cocchi, un super Guerro a centrocampo, Gimmi gol e Sergione al centro della difesa. Note negative: molto imprecisi in fase di disimpegno, Abi sottotono. In ogni caso non concediamo quasi mai nulla agli avversari e questo alla lunga si fa sentire. 3 punti in saccoccia....ma la strada è lunga e lastricata di insidie.</t>
  </si>
  <si>
    <t>Brev Gimmi</t>
  </si>
  <si>
    <t xml:space="preserve">Fox Fabio Guerro </t>
  </si>
  <si>
    <t>OPPSEN - Sutura
0 - 2</t>
  </si>
  <si>
    <t>Borghi Sergio Mauri Abi</t>
  </si>
  <si>
    <t xml:space="preserve">Il derby è sempre una partita a sé. Fatichiamo più del previsto a sbloccare il risultato e quando capita diventiamo un po’ ansiosi: il gioco va bene in fase di ccstruzione fino alla trequarti poi manchiamo nell'ultimo passaggio. Fabio bene in mezzo al campo, Brev ancora imballato e impreciso, Paolo statico, ottimo Sanso quando è salito, così come Enri in marcatura. Dietro abbiamo concesso qualche occasione di troppo, dei 2vs2 pericolosi. Siamo ancora imballati e due partite a settimana non aiutano. </t>
  </si>
  <si>
    <t>Solito modulo a rombo con Fabio a costruire gioco. Primo tempo con un'unica vera palla gol per il Brev che al 20', servito di tacco da Paolo,  spara addosso al portiere. Loro non impensieriscono mai il Rosso, anche se dietro balliamo in un paio di contropiedi con Abi sempre fuori posizione e Borghi costretto a scalare in mezzo...Fase difensiva da registrare. Secondo tempo: Monti per Fox e Sanso per Gimmi, ottimo impatto di entrambe sulla gara. spostiamo il baricentro in avanti, grazie anche al loro calo fisico e passiamo in vantaggio con uno scambio in fascia Sanso-Monti palla rasoterra al limite per Fabio che con un destro radente insacca. Il vantaggio ci mette tranquillità e dopo 10 minuti raddoppiamo su rigore procurato magistralmente da Sanso e trasformato dal Brev. Le occasioni ora fioccano, ma Brev e Monti si mangiano due occasionissime.</t>
  </si>
  <si>
    <t>Borghi Cami Busi Abi</t>
  </si>
  <si>
    <t xml:space="preserve">Franz Fabio Sanso </t>
  </si>
  <si>
    <t>Brev Cocchi</t>
  </si>
  <si>
    <t>Campionato BAD BOYS</t>
  </si>
  <si>
    <t>Partita perfetta. 4 a 0 che non lascia spazio a dubbi sul nostro dominio. Abbiamo giocato un gran calcio. Possesso palla e azioni pregevoli. Un Sanso sugli scudi, ma veranmente un applauso a tutta la squadra. Spiace per l'infortunio capitato al Rosso (costola rotta, fuori un mese...) che ci costringerà in emergenza per le prossime uscite...</t>
  </si>
  <si>
    <t>ARCETO U. - Sutura
1 - 2</t>
  </si>
  <si>
    <t>AT-04235143</t>
  </si>
  <si>
    <t>CSI 04200008858</t>
  </si>
  <si>
    <t>CSI 04200010298</t>
  </si>
  <si>
    <t>Andre</t>
  </si>
  <si>
    <t>Borghi Mauri Sergio Abi</t>
  </si>
  <si>
    <t>Paolo Fabio Guerro</t>
  </si>
  <si>
    <t>Coppa MEDELIN'S</t>
  </si>
  <si>
    <t>Primo tempo stradominato: le occasioni da gol fioccano ed andiamo in vantaggio al 12' su calcio d'angolo stacco imperiale di Luca che insacca di testa! Tre minuti dopo è il Brev che servito magistralmente da Paolo insacca a tu per tu col portiere. Loro sono pericolosi solo con la punta esterna che in velocità mette sempre in difficoltà Sergio. Altre occasioni sbagliate, un fuorigioco inesistente fischiato a Monti ed il primo tempo si chiude sul 2a0. Poi com'è nel nostro Dna entriamo in campo molli e prendiamo gol dopo 5 minuti su una distrazione difensiva di Busi entrato al posto di Sergio. qui la partita si innervosisce, l'arbitro vuol fare il protagonista e ci fischia contro a ripetizione, addirittura una punizione a due in area dopo che il loro attaccante aveva fatto fallo su Andrea...mah... Dopo 5' di recupero portiamo a casa tre punti fondamentali!</t>
  </si>
  <si>
    <t>Partita complessa, dal momento che giochiamo con un portiere improvvisato. Ci sistemiamo bene in campo e nel primo tempo sulla fascia destra siamo molto pericolosi. Ottimo Franz. I due Rabitti sono una garanzia, il Brev là davanti è sempre unico! Dietro un ottimo Borghi, validissimo anche sulla sinistra. Concediamo a loro solo un'occasione con super parata di Torre. Un plauso a Sergio, ma tutta la squadra sta dimostrando la coesione e lo spirito Sutura. Altri tre punti che consolidano la nostra posizione in vetta.....Dajeeeee! Nota stonata: un arbitraggio a dir poco imbarazzante contro di noi......</t>
  </si>
  <si>
    <t>Grande prestazione di carattere, intensa, abbiamo dimostrato di essere squadra, di saper soffrire e stringere i denti contro tutto e tutti per raggiungere un obiettivo! Ottimo primo tempo chiuso in vantaggio per 2 a 0, poi nella ripresa una sbavatura difensiva permette a loro di accorciare e la partita si trasforma in bolgia con 4 ammoniti nostri e due loro. Arbitro inguardabile, come spesso capita ultimamente. Malafede?</t>
  </si>
  <si>
    <t>BAD BOYS - Sutura
0 - 0</t>
  </si>
  <si>
    <t>Enri Busi Cami Abi</t>
  </si>
  <si>
    <t>Franz Guerro Sanso Best</t>
  </si>
  <si>
    <t>PARTITE</t>
  </si>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</sst>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d\-mmm\-yy"/>
    <numFmt numFmtId="166" formatCode="d\-mmm"/>
  </numFmts>
  <fonts count="28" x14ac:knownFonts="1">
    <font>
      <sz val="10"/>
      <name val="Arial"/>
    </font>
    <font>
      <sz val="10"/>
      <name val="Arial"/>
    </font>
    <font>
      <b/>
      <sz val="8"/>
      <name val="Comic Sans MS"/>
      <family val="4"/>
    </font>
    <font>
      <sz val="8"/>
      <name val="Comic Sans MS"/>
      <family val="4"/>
    </font>
    <font>
      <sz val="10"/>
      <name val="Arial"/>
      <family val="2"/>
    </font>
    <font>
      <u/>
      <sz val="10"/>
      <color indexed="12"/>
      <name val="Arial"/>
      <family val="2"/>
    </font>
    <font>
      <b/>
      <sz val="9"/>
      <name val="Comic Sans MS"/>
      <family val="4"/>
    </font>
    <font>
      <b/>
      <sz val="11"/>
      <name val="Comic Sans MS"/>
      <family val="4"/>
    </font>
    <font>
      <sz val="8"/>
      <name val="Arial"/>
      <family val="2"/>
    </font>
    <font>
      <sz val="10"/>
      <name val="Tahoma"/>
      <family val="2"/>
    </font>
    <font>
      <b/>
      <sz val="12"/>
      <name val="Tahoma"/>
      <family val="2"/>
    </font>
    <font>
      <b/>
      <sz val="10"/>
      <color indexed="9"/>
      <name val="Tahoma"/>
      <family val="2"/>
    </font>
    <font>
      <b/>
      <sz val="20"/>
      <name val="Tahoma"/>
      <family val="2"/>
    </font>
    <font>
      <sz val="18"/>
      <name val="Tahoma"/>
      <family val="2"/>
    </font>
    <font>
      <b/>
      <sz val="10"/>
      <name val="Tahoma"/>
      <family val="2"/>
    </font>
    <font>
      <b/>
      <sz val="14"/>
      <name val="Tahoma"/>
      <family val="2"/>
    </font>
    <font>
      <b/>
      <sz val="18"/>
      <color indexed="9"/>
      <name val="Tahoma"/>
      <family val="2"/>
    </font>
    <font>
      <sz val="16"/>
      <name val="Tahoma"/>
      <family val="2"/>
    </font>
    <font>
      <b/>
      <sz val="16"/>
      <name val="Tahoma"/>
      <family val="2"/>
    </font>
    <font>
      <sz val="14"/>
      <name val="Tahoma"/>
      <family val="2"/>
    </font>
    <font>
      <b/>
      <sz val="12"/>
      <name val="Times New Roman"/>
      <family val="1"/>
    </font>
    <font>
      <sz val="12"/>
      <name val="Times New Roman"/>
      <family val="1"/>
    </font>
    <font>
      <sz val="8"/>
      <color indexed="10"/>
      <name val="Comic Sans MS"/>
      <family val="4"/>
    </font>
    <font>
      <b/>
      <sz val="10"/>
      <name val="Arial"/>
      <family val="2"/>
    </font>
    <font>
      <sz val="7.5"/>
      <color indexed="8"/>
      <name val="Arial"/>
      <family val="2"/>
    </font>
    <font>
      <sz val="8"/>
      <color indexed="8"/>
      <name val="Tahoma"/>
      <family val="2"/>
    </font>
    <font>
      <sz val="8"/>
      <color indexed="8"/>
      <name val="Comic Sans MS"/>
      <family val="4"/>
    </font>
    <font>
      <sz val="8"/>
      <color rgb="FFFF0000"/>
      <name val="Comic Sans MS"/>
      <family val="4"/>
    </font>
  </fonts>
  <fills count="1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4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10"/>
      </bottom>
      <diagonal/>
    </border>
    <border>
      <left style="medium">
        <color indexed="64"/>
      </left>
      <right style="thin">
        <color indexed="64"/>
      </right>
      <top style="thin">
        <color indexed="64"/>
      </top>
      <bottom style="medium">
        <color indexed="10"/>
      </bottom>
      <diagonal/>
    </border>
    <border>
      <left style="thin">
        <color indexed="64"/>
      </left>
      <right/>
      <top style="thin">
        <color indexed="64"/>
      </top>
      <bottom style="medium">
        <color indexed="10"/>
      </bottom>
      <diagonal/>
    </border>
    <border>
      <left/>
      <right style="thin">
        <color indexed="64"/>
      </right>
      <top style="thin">
        <color indexed="64"/>
      </top>
      <bottom style="medium">
        <color indexed="10"/>
      </bottom>
      <diagonal/>
    </border>
    <border>
      <left/>
      <right style="medium">
        <color indexed="64"/>
      </right>
      <top style="thin">
        <color indexed="64"/>
      </top>
      <bottom style="medium">
        <color indexed="10"/>
      </bottom>
      <diagonal/>
    </border>
    <border>
      <left style="thin">
        <color indexed="64"/>
      </left>
      <right style="medium">
        <color indexed="64"/>
      </right>
      <top style="thin">
        <color indexed="64"/>
      </top>
      <bottom style="medium">
        <color indexed="10"/>
      </bottom>
      <diagonal/>
    </border>
    <border>
      <left style="medium">
        <color indexed="64"/>
      </left>
      <right/>
      <top/>
      <bottom/>
      <diagonal/>
    </border>
    <border>
      <left/>
      <right style="medium">
        <color indexed="64"/>
      </right>
      <top/>
      <bottom/>
      <diagonal/>
    </border>
    <border>
      <left style="medium">
        <color indexed="9"/>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
      <left/>
      <right style="thin">
        <color indexed="64"/>
      </right>
      <top/>
      <bottom style="medium">
        <color indexed="10"/>
      </bottom>
      <diagonal/>
    </border>
    <border>
      <left/>
      <right style="medium">
        <color indexed="64"/>
      </right>
      <top/>
      <bottom style="medium">
        <color indexed="10"/>
      </bottom>
      <diagonal/>
    </border>
    <border>
      <left style="thin">
        <color indexed="64"/>
      </left>
      <right style="medium">
        <color indexed="64"/>
      </right>
      <top/>
      <bottom style="medium">
        <color indexed="1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67">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0" xfId="0" applyFont="1" applyFill="1" applyBorder="1" applyAlignment="1">
      <alignment vertical="center"/>
    </xf>
    <xf numFmtId="165" fontId="3" fillId="0" borderId="0"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Border="1" applyAlignment="1">
      <alignment horizontal="center" vertical="center"/>
    </xf>
    <xf numFmtId="166" fontId="3" fillId="0" borderId="1"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0" fillId="0" borderId="1" xfId="0" applyBorder="1" applyAlignment="1">
      <alignment horizontal="center" vertical="center"/>
    </xf>
    <xf numFmtId="0" fontId="3" fillId="0" borderId="1" xfId="0" applyFont="1" applyFill="1" applyBorder="1" applyAlignment="1">
      <alignment horizontal="left" vertical="center"/>
    </xf>
    <xf numFmtId="1" fontId="3"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3" fillId="0" borderId="2"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0" borderId="8"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3" fillId="0" borderId="10"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indent="1"/>
    </xf>
    <xf numFmtId="1" fontId="3" fillId="0" borderId="0" xfId="0" applyNumberFormat="1" applyFont="1" applyFill="1" applyAlignment="1">
      <alignment horizontal="left" vertical="center" indent="1"/>
    </xf>
    <xf numFmtId="0" fontId="2" fillId="0" borderId="0" xfId="0" applyFont="1" applyAlignment="1">
      <alignment horizontal="right" vertical="center"/>
    </xf>
    <xf numFmtId="0" fontId="8" fillId="0" borderId="1" xfId="0" applyFont="1" applyBorder="1" applyAlignment="1">
      <alignment horizontal="center" vertical="center"/>
    </xf>
    <xf numFmtId="0" fontId="9" fillId="0" borderId="0" xfId="0" applyFont="1" applyAlignment="1">
      <alignment vertical="center"/>
    </xf>
    <xf numFmtId="0" fontId="10" fillId="0" borderId="11" xfId="0" applyFont="1" applyBorder="1" applyAlignment="1">
      <alignment vertical="center"/>
    </xf>
    <xf numFmtId="0" fontId="10" fillId="0" borderId="11" xfId="0" applyFont="1" applyBorder="1" applyAlignment="1">
      <alignment horizontal="center" vertical="center"/>
    </xf>
    <xf numFmtId="0" fontId="9" fillId="0" borderId="0" xfId="0" applyFont="1"/>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4" fillId="0" borderId="12" xfId="0" applyFont="1" applyBorder="1" applyAlignment="1">
      <alignment vertical="center"/>
    </xf>
    <xf numFmtId="0" fontId="14" fillId="0" borderId="12" xfId="0" applyFont="1" applyBorder="1" applyAlignment="1">
      <alignment horizontal="left" vertical="center" indent="9"/>
    </xf>
    <xf numFmtId="0" fontId="15" fillId="0" borderId="12" xfId="0" applyFont="1" applyBorder="1" applyAlignment="1">
      <alignment vertical="center"/>
    </xf>
    <xf numFmtId="0" fontId="14" fillId="0" borderId="0" xfId="0" applyFont="1"/>
    <xf numFmtId="0" fontId="14" fillId="0" borderId="0" xfId="0" applyFont="1" applyAlignment="1">
      <alignment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0" fontId="13" fillId="0" borderId="0" xfId="0" applyFont="1"/>
    <xf numFmtId="0" fontId="9" fillId="0" borderId="0" xfId="0" applyFont="1" applyBorder="1"/>
    <xf numFmtId="0" fontId="9" fillId="0" borderId="0" xfId="0" applyFont="1" applyBorder="1" applyAlignment="1">
      <alignment vertical="center"/>
    </xf>
    <xf numFmtId="0" fontId="9" fillId="0" borderId="0" xfId="0" applyFont="1" applyBorder="1" applyAlignment="1">
      <alignment horizontal="center" vertical="center"/>
    </xf>
    <xf numFmtId="0" fontId="3" fillId="0" borderId="15" xfId="0" applyFont="1" applyFill="1" applyBorder="1" applyAlignment="1">
      <alignment horizontal="center" vertical="center" wrapText="1"/>
    </xf>
    <xf numFmtId="49" fontId="3" fillId="0" borderId="8" xfId="0" applyNumberFormat="1" applyFont="1" applyFill="1" applyBorder="1" applyAlignment="1">
      <alignment horizontal="center" vertical="center"/>
    </xf>
    <xf numFmtId="1" fontId="3" fillId="0" borderId="9" xfId="0" applyNumberFormat="1" applyFont="1" applyFill="1" applyBorder="1" applyAlignment="1">
      <alignment horizontal="center" vertical="center"/>
    </xf>
    <xf numFmtId="1" fontId="3" fillId="0" borderId="10" xfId="0" applyNumberFormat="1" applyFont="1" applyFill="1" applyBorder="1" applyAlignment="1">
      <alignment horizontal="center" vertical="center"/>
    </xf>
    <xf numFmtId="1" fontId="3" fillId="0" borderId="8" xfId="0" applyNumberFormat="1" applyFont="1" applyFill="1" applyBorder="1" applyAlignment="1">
      <alignment horizontal="center" vertical="center"/>
    </xf>
    <xf numFmtId="1" fontId="3" fillId="0" borderId="16" xfId="0" applyNumberFormat="1" applyFont="1" applyFill="1" applyBorder="1" applyAlignment="1">
      <alignment horizontal="center" vertical="center"/>
    </xf>
    <xf numFmtId="1" fontId="3" fillId="0" borderId="17" xfId="0" applyNumberFormat="1" applyFont="1" applyFill="1" applyBorder="1" applyAlignment="1">
      <alignment horizontal="center" vertical="center"/>
    </xf>
    <xf numFmtId="1" fontId="3" fillId="0" borderId="18"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left" vertical="center"/>
    </xf>
    <xf numFmtId="1" fontId="3" fillId="0" borderId="19"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1" fontId="3" fillId="0" borderId="21" xfId="0" applyNumberFormat="1" applyFont="1" applyFill="1" applyBorder="1" applyAlignment="1">
      <alignment horizontal="center" vertical="center"/>
    </xf>
    <xf numFmtId="1" fontId="3" fillId="0" borderId="20" xfId="0" applyNumberFormat="1" applyFont="1" applyFill="1" applyBorder="1" applyAlignment="1">
      <alignment horizontal="center" vertical="center"/>
    </xf>
    <xf numFmtId="1" fontId="3" fillId="0" borderId="22" xfId="0" applyNumberFormat="1" applyFont="1" applyFill="1" applyBorder="1" applyAlignment="1">
      <alignment horizontal="center" vertical="center"/>
    </xf>
    <xf numFmtId="1" fontId="3" fillId="0" borderId="23" xfId="0" applyNumberFormat="1" applyFont="1" applyFill="1" applyBorder="1" applyAlignment="1">
      <alignment horizontal="center" vertical="center"/>
    </xf>
    <xf numFmtId="1" fontId="3" fillId="0" borderId="24" xfId="0" applyNumberFormat="1"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xf>
    <xf numFmtId="1" fontId="3" fillId="0" borderId="25"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1" fontId="3" fillId="0" borderId="27" xfId="0" applyNumberFormat="1" applyFont="1" applyFill="1" applyBorder="1" applyAlignment="1">
      <alignment horizontal="center" vertical="center"/>
    </xf>
    <xf numFmtId="1" fontId="3" fillId="0" borderId="26" xfId="0" applyNumberFormat="1" applyFont="1" applyFill="1" applyBorder="1" applyAlignment="1">
      <alignment horizontal="center" vertical="center"/>
    </xf>
    <xf numFmtId="1" fontId="3" fillId="0" borderId="28" xfId="0" applyNumberFormat="1" applyFont="1" applyFill="1" applyBorder="1" applyAlignment="1">
      <alignment horizontal="center" vertical="center"/>
    </xf>
    <xf numFmtId="1" fontId="3" fillId="0" borderId="29" xfId="0" applyNumberFormat="1" applyFont="1" applyFill="1" applyBorder="1" applyAlignment="1">
      <alignment horizontal="center" vertical="center"/>
    </xf>
    <xf numFmtId="1" fontId="3" fillId="0" borderId="30" xfId="0" applyNumberFormat="1"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0" xfId="0" applyFont="1" applyFill="1" applyBorder="1" applyAlignment="1">
      <alignment horizontal="right" vertical="center" wrapText="1"/>
    </xf>
    <xf numFmtId="0" fontId="10" fillId="0" borderId="1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1" fillId="2" borderId="0" xfId="0" applyFont="1" applyFill="1" applyBorder="1" applyAlignment="1">
      <alignment horizontal="left" vertical="center"/>
    </xf>
    <xf numFmtId="0" fontId="14" fillId="0" borderId="0" xfId="0" applyFont="1" applyBorder="1" applyAlignment="1">
      <alignment vertical="center"/>
    </xf>
    <xf numFmtId="0" fontId="9" fillId="0" borderId="31" xfId="0" applyFont="1" applyBorder="1" applyAlignment="1">
      <alignment horizontal="left" vertical="center"/>
    </xf>
    <xf numFmtId="0" fontId="9" fillId="0" borderId="32" xfId="0" applyFont="1" applyBorder="1" applyAlignment="1">
      <alignment vertical="center"/>
    </xf>
    <xf numFmtId="0" fontId="9" fillId="0" borderId="31" xfId="0" applyFont="1" applyBorder="1" applyAlignment="1">
      <alignment horizontal="center" vertical="center"/>
    </xf>
    <xf numFmtId="0" fontId="16" fillId="2" borderId="33"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6" xfId="0" applyFont="1" applyBorder="1" applyAlignment="1">
      <alignment horizontal="left" vertical="center" indent="2"/>
    </xf>
    <xf numFmtId="0" fontId="3" fillId="0" borderId="0" xfId="0" applyFont="1" applyFill="1" applyBorder="1" applyAlignment="1">
      <alignment horizontal="left" vertical="center"/>
    </xf>
    <xf numFmtId="1" fontId="3" fillId="0" borderId="0" xfId="0" applyNumberFormat="1" applyFont="1" applyFill="1" applyBorder="1" applyAlignment="1">
      <alignment horizontal="left" vertical="center"/>
    </xf>
    <xf numFmtId="0" fontId="3" fillId="0" borderId="0" xfId="0" applyFont="1" applyFill="1" applyAlignment="1">
      <alignment horizontal="left" vertical="center"/>
    </xf>
    <xf numFmtId="0" fontId="20"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3" fillId="0" borderId="0" xfId="0" applyFont="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5" fillId="0" borderId="1" xfId="2" applyFill="1" applyBorder="1" applyAlignment="1" applyProtection="1">
      <alignment vertical="center" wrapText="1"/>
    </xf>
    <xf numFmtId="0" fontId="3" fillId="0" borderId="0" xfId="0" applyFont="1" applyAlignment="1">
      <alignment vertical="center" wrapText="1"/>
    </xf>
    <xf numFmtId="0" fontId="5" fillId="0" borderId="1" xfId="2" applyFont="1" applyFill="1" applyBorder="1" applyAlignment="1" applyProtection="1">
      <alignmen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Fill="1" applyBorder="1" applyAlignment="1">
      <alignment horizontal="center" vertical="top"/>
    </xf>
    <xf numFmtId="0" fontId="21" fillId="4" borderId="1" xfId="0" applyFont="1" applyFill="1" applyBorder="1" applyAlignment="1">
      <alignment horizontal="center" vertical="center" wrapText="1"/>
    </xf>
    <xf numFmtId="1" fontId="3" fillId="0" borderId="1" xfId="0" applyNumberFormat="1" applyFont="1" applyFill="1" applyBorder="1" applyAlignment="1">
      <alignment horizontal="left" vertical="center"/>
    </xf>
    <xf numFmtId="0" fontId="22" fillId="0" borderId="0" xfId="0" applyFont="1" applyFill="1" applyBorder="1" applyAlignment="1">
      <alignment horizontal="center" vertical="center" wrapText="1"/>
    </xf>
    <xf numFmtId="0" fontId="22" fillId="0" borderId="10" xfId="0" applyFont="1" applyFill="1" applyBorder="1" applyAlignment="1">
      <alignment horizontal="right" vertical="center" wrapText="1"/>
    </xf>
    <xf numFmtId="49" fontId="22" fillId="0" borderId="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3" fillId="0" borderId="0" xfId="0" quotePrefix="1" applyFont="1" applyFill="1" applyBorder="1" applyAlignment="1">
      <alignment horizontal="center" vertical="center"/>
    </xf>
    <xf numFmtId="0" fontId="3" fillId="0" borderId="10" xfId="0" applyFont="1" applyBorder="1" applyAlignment="1">
      <alignment horizontal="right" vertical="center" wrapText="1"/>
    </xf>
    <xf numFmtId="0" fontId="3" fillId="0" borderId="16" xfId="0" applyFont="1" applyBorder="1" applyAlignment="1">
      <alignment horizontal="right" vertical="center" wrapText="1"/>
    </xf>
    <xf numFmtId="0" fontId="6" fillId="0" borderId="3"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center"/>
    </xf>
    <xf numFmtId="1" fontId="2" fillId="0" borderId="1" xfId="0" applyNumberFormat="1" applyFont="1" applyBorder="1" applyAlignment="1">
      <alignment horizontal="center" vertical="center"/>
    </xf>
    <xf numFmtId="0" fontId="6" fillId="0" borderId="1" xfId="0" applyFont="1" applyBorder="1" applyAlignment="1">
      <alignment horizontal="left" vertical="center"/>
    </xf>
    <xf numFmtId="0" fontId="3" fillId="0" borderId="35" xfId="0" applyFont="1" applyBorder="1" applyAlignment="1">
      <alignment vertical="center"/>
    </xf>
    <xf numFmtId="0" fontId="6" fillId="0" borderId="1" xfId="0" quotePrefix="1" applyFont="1" applyBorder="1" applyAlignment="1">
      <alignment horizontal="lef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xf>
    <xf numFmtId="0" fontId="3" fillId="0" borderId="35" xfId="0" applyFont="1" applyBorder="1" applyAlignment="1">
      <alignment horizontal="center" vertical="center"/>
    </xf>
    <xf numFmtId="2" fontId="3" fillId="0" borderId="0" xfId="1" applyNumberFormat="1" applyFont="1" applyAlignment="1">
      <alignment vertical="center"/>
    </xf>
    <xf numFmtId="0" fontId="0" fillId="0" borderId="1" xfId="0"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right" vertical="center"/>
    </xf>
    <xf numFmtId="0" fontId="3" fillId="0" borderId="10" xfId="0" applyFont="1" applyFill="1" applyBorder="1" applyAlignment="1">
      <alignment horizontal="center" vertical="center" wrapText="1"/>
    </xf>
    <xf numFmtId="0" fontId="3" fillId="0" borderId="9" xfId="0" applyFont="1" applyFill="1" applyBorder="1" applyAlignment="1">
      <alignment horizontal="left" vertical="center"/>
    </xf>
    <xf numFmtId="1" fontId="3" fillId="0" borderId="9"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0" borderId="36" xfId="0" applyFont="1" applyBorder="1" applyAlignment="1">
      <alignment horizontal="center" vertical="center"/>
    </xf>
    <xf numFmtId="0" fontId="14" fillId="0" borderId="12" xfId="0" applyFont="1" applyBorder="1"/>
    <xf numFmtId="0" fontId="15" fillId="0" borderId="12" xfId="0" applyFont="1" applyBorder="1" applyAlignment="1">
      <alignment horizontal="center" vertical="center"/>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9" fillId="0" borderId="39" xfId="0" applyFont="1" applyBorder="1" applyAlignment="1">
      <alignment vertical="center"/>
    </xf>
    <xf numFmtId="0" fontId="18" fillId="0" borderId="2" xfId="0" applyFont="1" applyBorder="1" applyAlignment="1">
      <alignment horizontal="left" vertical="center" indent="2"/>
    </xf>
    <xf numFmtId="0" fontId="19" fillId="0" borderId="40" xfId="0" applyFont="1" applyBorder="1" applyAlignment="1">
      <alignment horizontal="left"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41" xfId="0" applyFont="1" applyBorder="1" applyAlignment="1">
      <alignment horizontal="center" vertical="center"/>
    </xf>
    <xf numFmtId="0" fontId="18" fillId="0" borderId="40" xfId="0" applyFont="1" applyBorder="1" applyAlignment="1">
      <alignment horizontal="center" vertical="center"/>
    </xf>
    <xf numFmtId="0" fontId="17" fillId="0" borderId="5" xfId="0" applyFont="1" applyBorder="1" applyAlignment="1">
      <alignment horizontal="left" vertical="center" indent="2"/>
    </xf>
    <xf numFmtId="0" fontId="17" fillId="0" borderId="40" xfId="0" applyFont="1" applyBorder="1" applyAlignment="1">
      <alignment horizontal="left" vertical="center"/>
    </xf>
    <xf numFmtId="0" fontId="17" fillId="0" borderId="15"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left"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23" fillId="5"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4" fillId="0" borderId="0" xfId="0" applyFont="1"/>
    <xf numFmtId="0" fontId="25" fillId="0" borderId="0" xfId="0" applyFont="1" applyAlignment="1">
      <alignment horizontal="justify"/>
    </xf>
    <xf numFmtId="0" fontId="25" fillId="0" borderId="0" xfId="0" applyFont="1" applyAlignment="1">
      <alignment wrapText="1"/>
    </xf>
    <xf numFmtId="1" fontId="3" fillId="7" borderId="1" xfId="0" applyNumberFormat="1" applyFont="1" applyFill="1" applyBorder="1" applyAlignment="1">
      <alignment horizontal="center" vertical="center"/>
    </xf>
    <xf numFmtId="0" fontId="0" fillId="4" borderId="1" xfId="0" applyFill="1" applyBorder="1" applyAlignment="1">
      <alignment horizontal="center" vertical="center"/>
    </xf>
    <xf numFmtId="1" fontId="3" fillId="4" borderId="1" xfId="0" applyNumberFormat="1" applyFont="1" applyFill="1" applyBorder="1" applyAlignment="1">
      <alignment horizontal="center" vertical="center"/>
    </xf>
    <xf numFmtId="0" fontId="5" fillId="0" borderId="0" xfId="2" applyAlignment="1" applyProtection="1"/>
    <xf numFmtId="1" fontId="3" fillId="4" borderId="19" xfId="0" applyNumberFormat="1" applyFont="1" applyFill="1" applyBorder="1" applyAlignment="1">
      <alignment horizontal="center" vertical="center"/>
    </xf>
    <xf numFmtId="0" fontId="23" fillId="8" borderId="1" xfId="0" applyFont="1" applyFill="1" applyBorder="1" applyAlignment="1">
      <alignment horizontal="center" vertical="center" wrapText="1"/>
    </xf>
    <xf numFmtId="0" fontId="0" fillId="0" borderId="1" xfId="0" applyFill="1" applyBorder="1" applyAlignment="1">
      <alignment horizontal="center" vertical="center" wrapText="1"/>
    </xf>
    <xf numFmtId="1" fontId="3" fillId="4" borderId="25" xfId="0" applyNumberFormat="1" applyFont="1" applyFill="1" applyBorder="1" applyAlignment="1">
      <alignment horizontal="center" vertical="center"/>
    </xf>
    <xf numFmtId="0" fontId="3" fillId="0" borderId="19" xfId="0" applyFont="1" applyBorder="1" applyAlignment="1">
      <alignment horizontal="right" vertical="center"/>
    </xf>
    <xf numFmtId="0" fontId="3" fillId="0" borderId="45" xfId="0" applyFont="1" applyBorder="1" applyAlignment="1">
      <alignment horizontal="center" vertical="center" wrapText="1"/>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7" fillId="0" borderId="19" xfId="0" applyFont="1" applyBorder="1" applyAlignment="1">
      <alignment horizontal="center" vertical="center" wrapText="1"/>
    </xf>
    <xf numFmtId="0" fontId="0" fillId="0" borderId="19" xfId="0" applyBorder="1" applyAlignment="1">
      <alignment horizontal="center" vertical="center"/>
    </xf>
    <xf numFmtId="0" fontId="0" fillId="4" borderId="19" xfId="0"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xf>
    <xf numFmtId="0" fontId="22" fillId="0" borderId="9" xfId="0" applyFont="1" applyFill="1" applyBorder="1" applyAlignment="1">
      <alignment horizontal="center" vertical="center" wrapText="1"/>
    </xf>
    <xf numFmtId="1" fontId="22" fillId="0" borderId="9" xfId="0" applyNumberFormat="1"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46" xfId="0" applyFont="1" applyFill="1" applyBorder="1" applyAlignment="1">
      <alignment horizontal="center" vertical="center" wrapText="1"/>
    </xf>
    <xf numFmtId="1" fontId="3" fillId="0" borderId="46"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wrapText="1"/>
    </xf>
    <xf numFmtId="49" fontId="3" fillId="0" borderId="47" xfId="0" applyNumberFormat="1" applyFont="1" applyFill="1" applyBorder="1" applyAlignment="1">
      <alignment horizontal="center" vertical="center"/>
    </xf>
    <xf numFmtId="1" fontId="3" fillId="4" borderId="46" xfId="0" applyNumberFormat="1" applyFont="1" applyFill="1" applyBorder="1" applyAlignment="1">
      <alignment horizontal="center" vertical="center"/>
    </xf>
    <xf numFmtId="1" fontId="3" fillId="0" borderId="48"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3" fillId="0" borderId="49" xfId="0" applyNumberFormat="1" applyFont="1" applyFill="1" applyBorder="1" applyAlignment="1">
      <alignment horizontal="center" vertical="center"/>
    </xf>
    <xf numFmtId="1" fontId="3" fillId="0" borderId="50" xfId="0" applyNumberFormat="1" applyFont="1" applyFill="1" applyBorder="1" applyAlignment="1">
      <alignment horizontal="center" vertical="center"/>
    </xf>
    <xf numFmtId="1" fontId="3" fillId="0" borderId="51" xfId="0" applyNumberFormat="1" applyFont="1" applyFill="1" applyBorder="1" applyAlignment="1">
      <alignment horizontal="center" vertical="center"/>
    </xf>
    <xf numFmtId="0" fontId="3" fillId="0" borderId="1" xfId="0" applyFont="1" applyFill="1" applyBorder="1" applyAlignment="1">
      <alignment vertical="center"/>
    </xf>
    <xf numFmtId="49" fontId="22"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9" fillId="0" borderId="40" xfId="0" applyFont="1" applyBorder="1" applyAlignment="1">
      <alignment horizontal="left" vertical="center"/>
    </xf>
    <xf numFmtId="1" fontId="3" fillId="4" borderId="3" xfId="0" applyNumberFormat="1" applyFont="1" applyFill="1" applyBorder="1" applyAlignment="1">
      <alignment horizontal="center" vertical="center"/>
    </xf>
    <xf numFmtId="0" fontId="23" fillId="9" borderId="1" xfId="0" applyFont="1" applyFill="1" applyBorder="1" applyAlignment="1">
      <alignment horizontal="center" vertical="center" wrapText="1"/>
    </xf>
    <xf numFmtId="1" fontId="3" fillId="7" borderId="3" xfId="0" applyNumberFormat="1" applyFont="1" applyFill="1" applyBorder="1" applyAlignment="1">
      <alignment horizontal="center" vertical="center"/>
    </xf>
    <xf numFmtId="1" fontId="3" fillId="4" borderId="28" xfId="0" applyNumberFormat="1" applyFont="1" applyFill="1" applyBorder="1" applyAlignment="1">
      <alignment horizontal="center" vertical="center"/>
    </xf>
    <xf numFmtId="1" fontId="3" fillId="7" borderId="28" xfId="0" applyNumberFormat="1" applyFont="1" applyFill="1" applyBorder="1" applyAlignment="1">
      <alignment horizontal="center" vertical="center"/>
    </xf>
    <xf numFmtId="1" fontId="3" fillId="9" borderId="3"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2" fontId="3" fillId="0" borderId="0" xfId="0" applyNumberFormat="1" applyFont="1" applyFill="1" applyAlignment="1">
      <alignment horizontal="left" vertical="center" indent="1"/>
    </xf>
    <xf numFmtId="2" fontId="3" fillId="0" borderId="0"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vertical="center" wrapText="1"/>
    </xf>
    <xf numFmtId="1" fontId="3" fillId="0" borderId="52" xfId="0" applyNumberFormat="1" applyFont="1" applyFill="1" applyBorder="1" applyAlignment="1">
      <alignment horizontal="left" vertical="center"/>
    </xf>
    <xf numFmtId="1" fontId="3" fillId="0" borderId="43" xfId="0" applyNumberFormat="1" applyFont="1" applyFill="1" applyBorder="1" applyAlignment="1">
      <alignment horizontal="left" vertical="center"/>
    </xf>
    <xf numFmtId="1" fontId="3" fillId="0" borderId="36" xfId="0" applyNumberFormat="1"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4" xfId="0" applyFont="1" applyFill="1" applyBorder="1" applyAlignment="1">
      <alignment horizontal="center" vertical="center" textRotation="90" wrapText="1"/>
    </xf>
    <xf numFmtId="0" fontId="3" fillId="0" borderId="1" xfId="0" applyFont="1" applyFill="1" applyBorder="1" applyAlignment="1">
      <alignment horizontal="center" vertical="center" textRotation="90" wrapText="1"/>
    </xf>
    <xf numFmtId="49" fontId="2" fillId="6" borderId="2"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165" fontId="3" fillId="0" borderId="53" xfId="0" applyNumberFormat="1" applyFont="1" applyFill="1" applyBorder="1" applyAlignment="1">
      <alignment horizontal="center" vertical="center" wrapText="1"/>
    </xf>
    <xf numFmtId="165" fontId="3" fillId="0" borderId="54" xfId="0" applyNumberFormat="1" applyFont="1" applyFill="1" applyBorder="1" applyAlignment="1">
      <alignment horizontal="center" vertical="center" wrapText="1"/>
    </xf>
    <xf numFmtId="0" fontId="3" fillId="0" borderId="55" xfId="0" applyFont="1" applyFill="1" applyBorder="1" applyAlignment="1">
      <alignment horizontal="center" vertical="center" wrapText="1"/>
    </xf>
    <xf numFmtId="1" fontId="3" fillId="0" borderId="54" xfId="0" applyNumberFormat="1" applyFont="1" applyFill="1" applyBorder="1" applyAlignment="1">
      <alignment horizontal="center" vertical="center" textRotation="90" wrapText="1"/>
    </xf>
    <xf numFmtId="1" fontId="3" fillId="0" borderId="1" xfId="0" applyNumberFormat="1" applyFont="1" applyFill="1" applyBorder="1" applyAlignment="1">
      <alignment horizontal="center" vertical="center" textRotation="90" wrapText="1"/>
    </xf>
    <xf numFmtId="165" fontId="3" fillId="0" borderId="20" xfId="0" applyNumberFormat="1" applyFont="1" applyFill="1" applyBorder="1" applyAlignment="1">
      <alignment horizontal="center" vertical="center" wrapText="1"/>
    </xf>
    <xf numFmtId="165" fontId="3" fillId="0" borderId="19" xfId="0" applyNumberFormat="1"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49" fontId="2" fillId="8" borderId="2"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49" fontId="2" fillId="9" borderId="2" xfId="0" applyNumberFormat="1"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0" fontId="9" fillId="0" borderId="40" xfId="0" applyFont="1" applyBorder="1" applyAlignment="1">
      <alignment horizontal="left" vertical="center"/>
    </xf>
    <xf numFmtId="0" fontId="9" fillId="0" borderId="5" xfId="0" applyFont="1" applyBorder="1" applyAlignment="1">
      <alignment horizontal="left" vertical="center"/>
    </xf>
    <xf numFmtId="0" fontId="12" fillId="0" borderId="12" xfId="0" applyFont="1" applyBorder="1" applyAlignment="1">
      <alignment horizontal="left" vertical="center"/>
    </xf>
  </cellXfs>
  <cellStyles count="3">
    <cellStyle name="Collegamento ipertestuale" xfId="2" builtinId="8"/>
    <cellStyle name="Migliaia" xfId="1" builtinId="3"/>
    <cellStyle name="Normale" xfId="0" builtinId="0"/>
  </cellStyles>
  <dxfs count="10">
    <dxf>
      <fill>
        <patternFill>
          <bgColor rgb="FFFFFF00"/>
        </patternFill>
      </fill>
    </dxf>
    <dxf>
      <fill>
        <patternFill>
          <bgColor rgb="FFFF0000"/>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condense val="0"/>
        <extend val="0"/>
        <color indexed="9"/>
      </font>
    </dxf>
    <dxf>
      <font>
        <condense val="0"/>
        <extend val="0"/>
        <color indexed="10"/>
      </font>
    </dxf>
    <dxf>
      <font>
        <condense val="0"/>
        <extend val="0"/>
        <color indexed="10"/>
      </font>
      <fill>
        <patternFill>
          <bgColor indexed="44"/>
        </patternFill>
      </fill>
    </dxf>
    <dxf>
      <font>
        <condense val="0"/>
        <extend val="0"/>
        <color indexed="10"/>
      </font>
      <fill>
        <patternFill>
          <bgColor indexed="42"/>
        </patternFill>
      </fill>
    </dxf>
    <dxf>
      <font>
        <condense val="0"/>
        <extend val="0"/>
        <color indexed="10"/>
      </font>
      <fill>
        <patternFill>
          <bgColor indexed="43"/>
        </patternFill>
      </fill>
    </dxf>
    <dxf>
      <font>
        <condense val="0"/>
        <extend val="0"/>
        <color indexed="10"/>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it-IT"/>
              <a:t>MINUTI GIOCATI</a:t>
            </a:r>
          </a:p>
        </c:rich>
      </c:tx>
      <c:layout>
        <c:manualLayout>
          <c:xMode val="edge"/>
          <c:yMode val="edge"/>
          <c:x val="0.42584186530823787"/>
          <c:y val="2.9143897996357013E-2"/>
        </c:manualLayout>
      </c:layout>
      <c:overlay val="0"/>
      <c:spPr>
        <a:noFill/>
        <a:ln w="25400">
          <a:noFill/>
        </a:ln>
      </c:spPr>
    </c:title>
    <c:autoTitleDeleted val="0"/>
    <c:plotArea>
      <c:layout>
        <c:manualLayout>
          <c:layoutTarget val="inner"/>
          <c:xMode val="edge"/>
          <c:yMode val="edge"/>
          <c:x val="4.7315762605459243E-2"/>
          <c:y val="0.14389825232356473"/>
          <c:w val="0.939945822527681"/>
          <c:h val="0.61202294659136391"/>
        </c:manualLayout>
      </c:layout>
      <c:barChart>
        <c:barDir val="col"/>
        <c:grouping val="clustered"/>
        <c:varyColors val="0"/>
        <c:ser>
          <c:idx val="1"/>
          <c:order val="0"/>
          <c:spPr>
            <a:solidFill>
              <a:srgbClr val="FF6600"/>
            </a:solidFill>
            <a:ln w="12700">
              <a:solidFill>
                <a:srgbClr val="000000"/>
              </a:solidFill>
              <a:prstDash val="solid"/>
            </a:ln>
          </c:spPr>
          <c:invertIfNegative val="0"/>
          <c:dPt>
            <c:idx val="0"/>
            <c:invertIfNegative val="0"/>
            <c:bubble3D val="0"/>
            <c:spPr>
              <a:solidFill>
                <a:srgbClr val="00008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4"/>
            <c:invertIfNegative val="0"/>
            <c:bubble3D val="0"/>
            <c:spPr>
              <a:solidFill>
                <a:srgbClr val="3366FF"/>
              </a:solidFill>
              <a:ln w="12700">
                <a:solidFill>
                  <a:srgbClr val="000000"/>
                </a:solidFill>
                <a:prstDash val="solid"/>
              </a:ln>
            </c:spPr>
          </c:dPt>
          <c:dPt>
            <c:idx val="6"/>
            <c:invertIfNegative val="0"/>
            <c:bubble3D val="0"/>
            <c:spPr>
              <a:solidFill>
                <a:srgbClr val="3366FF"/>
              </a:solidFill>
              <a:ln w="12700">
                <a:solidFill>
                  <a:srgbClr val="000000"/>
                </a:solidFill>
                <a:prstDash val="solid"/>
              </a:ln>
            </c:spPr>
          </c:dPt>
          <c:dPt>
            <c:idx val="8"/>
            <c:invertIfNegative val="0"/>
            <c:bubble3D val="0"/>
            <c:spPr>
              <a:solidFill>
                <a:srgbClr val="3366FF"/>
              </a:solidFill>
              <a:ln w="12700">
                <a:solidFill>
                  <a:srgbClr val="000000"/>
                </a:solidFill>
                <a:prstDash val="solid"/>
              </a:ln>
            </c:spPr>
          </c:dPt>
          <c:dPt>
            <c:idx val="10"/>
            <c:invertIfNegative val="0"/>
            <c:bubble3D val="0"/>
            <c:spPr>
              <a:solidFill>
                <a:srgbClr val="3366FF"/>
              </a:solidFill>
              <a:ln w="12700">
                <a:solidFill>
                  <a:srgbClr val="000000"/>
                </a:solidFill>
                <a:prstDash val="solid"/>
              </a:ln>
            </c:spPr>
          </c:dPt>
          <c:dPt>
            <c:idx val="12"/>
            <c:invertIfNegative val="0"/>
            <c:bubble3D val="0"/>
            <c:spPr>
              <a:solidFill>
                <a:srgbClr val="3366FF"/>
              </a:solidFill>
              <a:ln w="12700">
                <a:solidFill>
                  <a:srgbClr val="000000"/>
                </a:solidFill>
                <a:prstDash val="solid"/>
              </a:ln>
            </c:spPr>
          </c:dPt>
          <c:dPt>
            <c:idx val="18"/>
            <c:invertIfNegative val="0"/>
            <c:bubble3D val="0"/>
            <c:spPr>
              <a:solidFill>
                <a:srgbClr val="3366FF"/>
              </a:solidFill>
              <a:ln w="12700">
                <a:solidFill>
                  <a:srgbClr val="000000"/>
                </a:solidFill>
                <a:prstDash val="solid"/>
              </a:ln>
            </c:spPr>
          </c:dPt>
          <c:dPt>
            <c:idx val="22"/>
            <c:invertIfNegative val="0"/>
            <c:bubble3D val="0"/>
            <c:spPr>
              <a:solidFill>
                <a:srgbClr val="3366FF"/>
              </a:solidFill>
              <a:ln w="12700">
                <a:solidFill>
                  <a:srgbClr val="000000"/>
                </a:solidFill>
                <a:prstDash val="solid"/>
              </a:ln>
            </c:spPr>
          </c:dPt>
          <c:dPt>
            <c:idx val="24"/>
            <c:invertIfNegative val="0"/>
            <c:bubble3D val="0"/>
            <c:spPr>
              <a:solidFill>
                <a:srgbClr val="3366FF"/>
              </a:solidFill>
              <a:ln w="12700">
                <a:solidFill>
                  <a:srgbClr val="000000"/>
                </a:solidFill>
                <a:prstDash val="solid"/>
              </a:ln>
            </c:spPr>
          </c:dPt>
          <c:dPt>
            <c:idx val="28"/>
            <c:invertIfNegative val="0"/>
            <c:bubble3D val="0"/>
            <c:spPr>
              <a:solidFill>
                <a:srgbClr val="3366FF"/>
              </a:solidFill>
              <a:ln w="12700">
                <a:solidFill>
                  <a:srgbClr val="000000"/>
                </a:solidFill>
                <a:prstDash val="solid"/>
              </a:ln>
            </c:spPr>
          </c:dPt>
          <c:dPt>
            <c:idx val="30"/>
            <c:invertIfNegative val="0"/>
            <c:bubble3D val="0"/>
            <c:spPr>
              <a:solidFill>
                <a:srgbClr val="3366FF"/>
              </a:solidFill>
              <a:ln w="12700">
                <a:solidFill>
                  <a:srgbClr val="000000"/>
                </a:solidFill>
                <a:prstDash val="solid"/>
              </a:ln>
            </c:spPr>
          </c:dPt>
          <c:cat>
            <c:strRef>
              <c:f>'PRESENZE CAMPIONATO'!$B$5:$B$45</c:f>
              <c:strCache>
                <c:ptCount val="35"/>
                <c:pt idx="0">
                  <c:v>Totale</c:v>
                </c:pt>
                <c:pt idx="1">
                  <c:v>Francia Andrea</c:v>
                </c:pt>
                <c:pt idx="2">
                  <c:v>Rinaldi Cristian</c:v>
                </c:pt>
                <c:pt idx="3">
                  <c:v>Rossini Simone</c:v>
                </c:pt>
                <c:pt idx="4">
                  <c:v>Baschieri Camillo</c:v>
                </c:pt>
                <c:pt idx="5">
                  <c:v>Baschieri Paolo</c:v>
                </c:pt>
                <c:pt idx="6">
                  <c:v>Basenghi Valerio</c:v>
                </c:pt>
                <c:pt idx="7">
                  <c:v>Bondi Alberto</c:v>
                </c:pt>
                <c:pt idx="8">
                  <c:v>Borghi Luca</c:v>
                </c:pt>
                <c:pt idx="9">
                  <c:v>Bertani Alessandro</c:v>
                </c:pt>
                <c:pt idx="10">
                  <c:v>Bertani Enrico</c:v>
                </c:pt>
                <c:pt idx="11">
                  <c:v>Bondavalli Sergio</c:v>
                </c:pt>
                <c:pt idx="12">
                  <c:v>Campani Simone</c:v>
                </c:pt>
                <c:pt idx="13">
                  <c:v>Campani Maurizio</c:v>
                </c:pt>
                <c:pt idx="14">
                  <c:v>Ingrami Daniele</c:v>
                </c:pt>
                <c:pt idx="15">
                  <c:v>Torreggiani Alessandro</c:v>
                </c:pt>
                <c:pt idx="16">
                  <c:v>Volpe Francesco</c:v>
                </c:pt>
                <c:pt idx="17">
                  <c:v>Bondavalli Giovanni</c:v>
                </c:pt>
                <c:pt idx="18">
                  <c:v>Bastardi Mirco</c:v>
                </c:pt>
                <c:pt idx="19">
                  <c:v>Iemmi Emore</c:v>
                </c:pt>
                <c:pt idx="20">
                  <c:v>Caroli Corrado</c:v>
                </c:pt>
                <c:pt idx="21">
                  <c:v>Franzoni Marco</c:v>
                </c:pt>
                <c:pt idx="22">
                  <c:v>Guerrieri Marco</c:v>
                </c:pt>
                <c:pt idx="23">
                  <c:v>Rabitti Fabio</c:v>
                </c:pt>
                <c:pt idx="24">
                  <c:v>Rabitti Luca</c:v>
                </c:pt>
                <c:pt idx="25">
                  <c:v>Stefani Stefano</c:v>
                </c:pt>
                <c:pt idx="26">
                  <c:v>Sansone Carmine</c:v>
                </c:pt>
                <c:pt idx="27">
                  <c:v>Brevini Matteo</c:v>
                </c:pt>
                <c:pt idx="28">
                  <c:v>Cocchi Alessandro</c:v>
                </c:pt>
                <c:pt idx="29">
                  <c:v>Maletti Gianmaria</c:v>
                </c:pt>
                <c:pt idx="30">
                  <c:v>Meglioli Andrea</c:v>
                </c:pt>
                <c:pt idx="31">
                  <c:v>Montipò Luca</c:v>
                </c:pt>
                <c:pt idx="32">
                  <c:v>Riva Alberto</c:v>
                </c:pt>
                <c:pt idx="33">
                  <c:v>Venturi Francesco</c:v>
                </c:pt>
                <c:pt idx="34">
                  <c:v>Nasciuti Matteo</c:v>
                </c:pt>
              </c:strCache>
            </c:strRef>
          </c:cat>
          <c:val>
            <c:numRef>
              <c:f>'PRESENZE CAMPIONATO'!$E$5:$E$45</c:f>
              <c:numCache>
                <c:formatCode>0</c:formatCode>
                <c:ptCount val="35"/>
                <c:pt idx="0" formatCode="General">
                  <c:v>1960</c:v>
                </c:pt>
                <c:pt idx="1">
                  <c:v>210</c:v>
                </c:pt>
                <c:pt idx="2">
                  <c:v>350</c:v>
                </c:pt>
                <c:pt idx="3">
                  <c:v>1255</c:v>
                </c:pt>
                <c:pt idx="4">
                  <c:v>1235</c:v>
                </c:pt>
                <c:pt idx="5">
                  <c:v>1395</c:v>
                </c:pt>
                <c:pt idx="6">
                  <c:v>825</c:v>
                </c:pt>
                <c:pt idx="7">
                  <c:v>1485</c:v>
                </c:pt>
                <c:pt idx="8">
                  <c:v>1430</c:v>
                </c:pt>
                <c:pt idx="9">
                  <c:v>0</c:v>
                </c:pt>
                <c:pt idx="10">
                  <c:v>260</c:v>
                </c:pt>
                <c:pt idx="11">
                  <c:v>525</c:v>
                </c:pt>
                <c:pt idx="12">
                  <c:v>305</c:v>
                </c:pt>
                <c:pt idx="13">
                  <c:v>1225</c:v>
                </c:pt>
                <c:pt idx="14">
                  <c:v>90</c:v>
                </c:pt>
                <c:pt idx="15">
                  <c:v>240</c:v>
                </c:pt>
                <c:pt idx="16">
                  <c:v>315</c:v>
                </c:pt>
                <c:pt idx="17">
                  <c:v>100</c:v>
                </c:pt>
                <c:pt idx="18">
                  <c:v>675</c:v>
                </c:pt>
                <c:pt idx="19">
                  <c:v>370</c:v>
                </c:pt>
                <c:pt idx="20">
                  <c:v>20</c:v>
                </c:pt>
                <c:pt idx="21">
                  <c:v>1125</c:v>
                </c:pt>
                <c:pt idx="22">
                  <c:v>980</c:v>
                </c:pt>
                <c:pt idx="23">
                  <c:v>1185</c:v>
                </c:pt>
                <c:pt idx="24">
                  <c:v>1040</c:v>
                </c:pt>
                <c:pt idx="25">
                  <c:v>0</c:v>
                </c:pt>
                <c:pt idx="26">
                  <c:v>435</c:v>
                </c:pt>
                <c:pt idx="27">
                  <c:v>1160</c:v>
                </c:pt>
                <c:pt idx="28">
                  <c:v>225</c:v>
                </c:pt>
                <c:pt idx="29">
                  <c:v>645</c:v>
                </c:pt>
                <c:pt idx="30">
                  <c:v>75</c:v>
                </c:pt>
                <c:pt idx="31">
                  <c:v>940</c:v>
                </c:pt>
                <c:pt idx="32">
                  <c:v>10</c:v>
                </c:pt>
                <c:pt idx="33">
                  <c:v>170</c:v>
                </c:pt>
                <c:pt idx="34">
                  <c:v>25</c:v>
                </c:pt>
              </c:numCache>
            </c:numRef>
          </c:val>
        </c:ser>
        <c:dLbls>
          <c:showLegendKey val="0"/>
          <c:showVal val="0"/>
          <c:showCatName val="0"/>
          <c:showSerName val="0"/>
          <c:showPercent val="0"/>
          <c:showBubbleSize val="0"/>
        </c:dLbls>
        <c:gapWidth val="150"/>
        <c:axId val="1179751952"/>
        <c:axId val="1413387008"/>
      </c:barChart>
      <c:catAx>
        <c:axId val="117975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it-IT"/>
          </a:p>
        </c:txPr>
        <c:crossAx val="1413387008"/>
        <c:crosses val="autoZero"/>
        <c:auto val="1"/>
        <c:lblAlgn val="ctr"/>
        <c:lblOffset val="100"/>
        <c:tickLblSkip val="1"/>
        <c:tickMarkSkip val="1"/>
        <c:noMultiLvlLbl val="0"/>
      </c:catAx>
      <c:valAx>
        <c:axId val="1413387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it-IT"/>
          </a:p>
        </c:txPr>
        <c:crossAx val="11797519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it-IT"/>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it-IT"/>
              <a:t>MEDIA MINUTI PER PARTITA E ALLENAMENTI</a:t>
            </a:r>
          </a:p>
        </c:rich>
      </c:tx>
      <c:layout>
        <c:manualLayout>
          <c:xMode val="edge"/>
          <c:yMode val="edge"/>
          <c:x val="0.1109090909090909"/>
          <c:y val="3.090909090909091E-2"/>
        </c:manualLayout>
      </c:layout>
      <c:overlay val="0"/>
      <c:spPr>
        <a:noFill/>
        <a:ln w="25400">
          <a:noFill/>
        </a:ln>
      </c:spPr>
    </c:title>
    <c:autoTitleDeleted val="0"/>
    <c:plotArea>
      <c:layout>
        <c:manualLayout>
          <c:layoutTarget val="inner"/>
          <c:xMode val="edge"/>
          <c:yMode val="edge"/>
          <c:x val="6.4545454545454545E-2"/>
          <c:y val="0.15818195861324447"/>
          <c:w val="0.8981818181818183"/>
          <c:h val="0.60727326640027213"/>
        </c:manualLayout>
      </c:layout>
      <c:barChart>
        <c:barDir val="col"/>
        <c:grouping val="clustered"/>
        <c:varyColors val="0"/>
        <c:ser>
          <c:idx val="1"/>
          <c:order val="0"/>
          <c:tx>
            <c:v>per partita</c:v>
          </c:tx>
          <c:spPr>
            <a:solidFill>
              <a:srgbClr val="FF6600"/>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cat>
            <c:strRef>
              <c:f>'PRESENZE CAMPIONATO'!$B$5:$B$45</c:f>
              <c:strCache>
                <c:ptCount val="35"/>
                <c:pt idx="0">
                  <c:v>Totale</c:v>
                </c:pt>
                <c:pt idx="1">
                  <c:v>Francia Andrea</c:v>
                </c:pt>
                <c:pt idx="2">
                  <c:v>Rinaldi Cristian</c:v>
                </c:pt>
                <c:pt idx="3">
                  <c:v>Rossini Simone</c:v>
                </c:pt>
                <c:pt idx="4">
                  <c:v>Baschieri Camillo</c:v>
                </c:pt>
                <c:pt idx="5">
                  <c:v>Baschieri Paolo</c:v>
                </c:pt>
                <c:pt idx="6">
                  <c:v>Basenghi Valerio</c:v>
                </c:pt>
                <c:pt idx="7">
                  <c:v>Bondi Alberto</c:v>
                </c:pt>
                <c:pt idx="8">
                  <c:v>Borghi Luca</c:v>
                </c:pt>
                <c:pt idx="9">
                  <c:v>Bertani Alessandro</c:v>
                </c:pt>
                <c:pt idx="10">
                  <c:v>Bertani Enrico</c:v>
                </c:pt>
                <c:pt idx="11">
                  <c:v>Bondavalli Sergio</c:v>
                </c:pt>
                <c:pt idx="12">
                  <c:v>Campani Simone</c:v>
                </c:pt>
                <c:pt idx="13">
                  <c:v>Campani Maurizio</c:v>
                </c:pt>
                <c:pt idx="14">
                  <c:v>Ingrami Daniele</c:v>
                </c:pt>
                <c:pt idx="15">
                  <c:v>Torreggiani Alessandro</c:v>
                </c:pt>
                <c:pt idx="16">
                  <c:v>Volpe Francesco</c:v>
                </c:pt>
                <c:pt idx="17">
                  <c:v>Bondavalli Giovanni</c:v>
                </c:pt>
                <c:pt idx="18">
                  <c:v>Bastardi Mirco</c:v>
                </c:pt>
                <c:pt idx="19">
                  <c:v>Iemmi Emore</c:v>
                </c:pt>
                <c:pt idx="20">
                  <c:v>Caroli Corrado</c:v>
                </c:pt>
                <c:pt idx="21">
                  <c:v>Franzoni Marco</c:v>
                </c:pt>
                <c:pt idx="22">
                  <c:v>Guerrieri Marco</c:v>
                </c:pt>
                <c:pt idx="23">
                  <c:v>Rabitti Fabio</c:v>
                </c:pt>
                <c:pt idx="24">
                  <c:v>Rabitti Luca</c:v>
                </c:pt>
                <c:pt idx="25">
                  <c:v>Stefani Stefano</c:v>
                </c:pt>
                <c:pt idx="26">
                  <c:v>Sansone Carmine</c:v>
                </c:pt>
                <c:pt idx="27">
                  <c:v>Brevini Matteo</c:v>
                </c:pt>
                <c:pt idx="28">
                  <c:v>Cocchi Alessandro</c:v>
                </c:pt>
                <c:pt idx="29">
                  <c:v>Maletti Gianmaria</c:v>
                </c:pt>
                <c:pt idx="30">
                  <c:v>Meglioli Andrea</c:v>
                </c:pt>
                <c:pt idx="31">
                  <c:v>Montipò Luca</c:v>
                </c:pt>
                <c:pt idx="32">
                  <c:v>Riva Alberto</c:v>
                </c:pt>
                <c:pt idx="33">
                  <c:v>Venturi Francesco</c:v>
                </c:pt>
                <c:pt idx="34">
                  <c:v>Nasciuti Matteo</c:v>
                </c:pt>
              </c:strCache>
            </c:strRef>
          </c:cat>
          <c:val>
            <c:numRef>
              <c:f>'PRESENZE CAMPIONATO'!$F$5:$F$45</c:f>
              <c:numCache>
                <c:formatCode>0</c:formatCode>
                <c:ptCount val="35"/>
                <c:pt idx="1">
                  <c:v>70</c:v>
                </c:pt>
                <c:pt idx="2">
                  <c:v>70</c:v>
                </c:pt>
                <c:pt idx="3">
                  <c:v>69.722222222222229</c:v>
                </c:pt>
                <c:pt idx="4">
                  <c:v>58.80952380952381</c:v>
                </c:pt>
                <c:pt idx="5">
                  <c:v>60.652173913043477</c:v>
                </c:pt>
                <c:pt idx="6">
                  <c:v>55</c:v>
                </c:pt>
                <c:pt idx="7">
                  <c:v>64.565217391304344</c:v>
                </c:pt>
                <c:pt idx="8">
                  <c:v>59.583333333333336</c:v>
                </c:pt>
                <c:pt idx="10">
                  <c:v>20</c:v>
                </c:pt>
                <c:pt idx="11">
                  <c:v>43.75</c:v>
                </c:pt>
                <c:pt idx="12">
                  <c:v>50.833333333333336</c:v>
                </c:pt>
                <c:pt idx="13">
                  <c:v>64.473684210526315</c:v>
                </c:pt>
                <c:pt idx="14">
                  <c:v>12.857142857142858</c:v>
                </c:pt>
                <c:pt idx="15">
                  <c:v>26.666666666666668</c:v>
                </c:pt>
                <c:pt idx="16">
                  <c:v>28.636363636363637</c:v>
                </c:pt>
                <c:pt idx="17">
                  <c:v>16.666666666666668</c:v>
                </c:pt>
                <c:pt idx="18">
                  <c:v>42.1875</c:v>
                </c:pt>
                <c:pt idx="19">
                  <c:v>28.46153846153846</c:v>
                </c:pt>
                <c:pt idx="21">
                  <c:v>53.571428571428569</c:v>
                </c:pt>
                <c:pt idx="22">
                  <c:v>61.25</c:v>
                </c:pt>
                <c:pt idx="23">
                  <c:v>59.25</c:v>
                </c:pt>
                <c:pt idx="24">
                  <c:v>61.176470588235297</c:v>
                </c:pt>
                <c:pt idx="26">
                  <c:v>31.071428571428573</c:v>
                </c:pt>
                <c:pt idx="27">
                  <c:v>52.727272727272727</c:v>
                </c:pt>
                <c:pt idx="28">
                  <c:v>45</c:v>
                </c:pt>
                <c:pt idx="29">
                  <c:v>40.3125</c:v>
                </c:pt>
                <c:pt idx="30">
                  <c:v>37.5</c:v>
                </c:pt>
                <c:pt idx="31">
                  <c:v>49.473684210526315</c:v>
                </c:pt>
                <c:pt idx="33">
                  <c:v>34</c:v>
                </c:pt>
                <c:pt idx="34">
                  <c:v>8.3333333333333339</c:v>
                </c:pt>
              </c:numCache>
            </c:numRef>
          </c:val>
        </c:ser>
        <c:ser>
          <c:idx val="0"/>
          <c:order val="1"/>
          <c:tx>
            <c:v>per allenamenti</c:v>
          </c:tx>
          <c:spPr>
            <a:solidFill>
              <a:srgbClr val="3366FF"/>
            </a:solidFill>
            <a:ln w="12700">
              <a:solidFill>
                <a:srgbClr val="000000"/>
              </a:solidFill>
              <a:prstDash val="solid"/>
            </a:ln>
          </c:spPr>
          <c:invertIfNegative val="0"/>
          <c:val>
            <c:numRef>
              <c:f>'PRESENZE CAMPIONATO'!$D$5:$D$45</c:f>
              <c:numCache>
                <c:formatCode>0</c:formatCode>
                <c:ptCount val="35"/>
                <c:pt idx="3">
                  <c:v>41.833333333333336</c:v>
                </c:pt>
                <c:pt idx="4">
                  <c:v>65</c:v>
                </c:pt>
                <c:pt idx="5">
                  <c:v>73.421052631578945</c:v>
                </c:pt>
                <c:pt idx="6">
                  <c:v>34.375</c:v>
                </c:pt>
                <c:pt idx="7">
                  <c:v>47.903225806451616</c:v>
                </c:pt>
                <c:pt idx="8">
                  <c:v>75.263157894736835</c:v>
                </c:pt>
                <c:pt idx="9">
                  <c:v>0</c:v>
                </c:pt>
                <c:pt idx="10">
                  <c:v>11.304347826086957</c:v>
                </c:pt>
                <c:pt idx="11">
                  <c:v>22.826086956521738</c:v>
                </c:pt>
                <c:pt idx="12">
                  <c:v>76.25</c:v>
                </c:pt>
                <c:pt idx="13">
                  <c:v>37.121212121212125</c:v>
                </c:pt>
                <c:pt idx="14">
                  <c:v>8.1818181818181817</c:v>
                </c:pt>
                <c:pt idx="15">
                  <c:v>26.666666666666668</c:v>
                </c:pt>
                <c:pt idx="16">
                  <c:v>14.318181818181818</c:v>
                </c:pt>
                <c:pt idx="17">
                  <c:v>5.882352941176471</c:v>
                </c:pt>
                <c:pt idx="18">
                  <c:v>19.285714285714285</c:v>
                </c:pt>
                <c:pt idx="19">
                  <c:v>41.111111111111114</c:v>
                </c:pt>
                <c:pt idx="20">
                  <c:v>2.8571428571428572</c:v>
                </c:pt>
                <c:pt idx="21">
                  <c:v>48.913043478260867</c:v>
                </c:pt>
                <c:pt idx="22">
                  <c:v>98</c:v>
                </c:pt>
                <c:pt idx="23">
                  <c:v>296.25</c:v>
                </c:pt>
                <c:pt idx="24">
                  <c:v>65</c:v>
                </c:pt>
                <c:pt idx="26">
                  <c:v>33.46153846153846</c:v>
                </c:pt>
                <c:pt idx="27">
                  <c:v>46.4</c:v>
                </c:pt>
                <c:pt idx="28">
                  <c:v>75</c:v>
                </c:pt>
                <c:pt idx="29">
                  <c:v>29.318181818181817</c:v>
                </c:pt>
                <c:pt idx="30">
                  <c:v>75</c:v>
                </c:pt>
                <c:pt idx="31">
                  <c:v>40.869565217391305</c:v>
                </c:pt>
                <c:pt idx="33">
                  <c:v>56.666666666666664</c:v>
                </c:pt>
              </c:numCache>
            </c:numRef>
          </c:val>
        </c:ser>
        <c:dLbls>
          <c:showLegendKey val="0"/>
          <c:showVal val="0"/>
          <c:showCatName val="0"/>
          <c:showSerName val="0"/>
          <c:showPercent val="0"/>
          <c:showBubbleSize val="0"/>
        </c:dLbls>
        <c:gapWidth val="150"/>
        <c:axId val="1413392448"/>
        <c:axId val="1413392992"/>
      </c:barChart>
      <c:catAx>
        <c:axId val="141339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it-IT"/>
          </a:p>
        </c:txPr>
        <c:crossAx val="1413392992"/>
        <c:crosses val="autoZero"/>
        <c:auto val="1"/>
        <c:lblAlgn val="ctr"/>
        <c:lblOffset val="100"/>
        <c:tickLblSkip val="1"/>
        <c:tickMarkSkip val="1"/>
        <c:noMultiLvlLbl val="0"/>
      </c:catAx>
      <c:valAx>
        <c:axId val="1413392992"/>
        <c:scaling>
          <c:orientation val="minMax"/>
          <c:max val="7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050" b="0" i="0" u="none" strike="noStrike" baseline="0">
                <a:solidFill>
                  <a:srgbClr val="000000"/>
                </a:solidFill>
                <a:latin typeface="Arial"/>
                <a:ea typeface="Arial"/>
                <a:cs typeface="Arial"/>
              </a:defRPr>
            </a:pPr>
            <a:endParaRPr lang="it-IT"/>
          </a:p>
        </c:txPr>
        <c:crossAx val="1413392448"/>
        <c:crosses val="autoZero"/>
        <c:crossBetween val="between"/>
      </c:valAx>
      <c:spPr>
        <a:solidFill>
          <a:srgbClr val="C0C0C0"/>
        </a:solidFill>
        <a:ln w="12700">
          <a:solidFill>
            <a:srgbClr val="808080"/>
          </a:solidFill>
          <a:prstDash val="solid"/>
        </a:ln>
      </c:spPr>
    </c:plotArea>
    <c:legend>
      <c:legendPos val="r"/>
      <c:layout>
        <c:manualLayout>
          <c:xMode val="edge"/>
          <c:yMode val="edge"/>
          <c:x val="0.64363636363636367"/>
          <c:y val="3.8181818181818192E-2"/>
          <c:w val="0.31545454545454554"/>
          <c:h val="6.9090909090909106E-2"/>
        </c:manualLayout>
      </c:layout>
      <c:overlay val="0"/>
      <c:spPr>
        <a:solidFill>
          <a:srgbClr val="FFFFFF"/>
        </a:solidFill>
        <a:ln w="3175">
          <a:solidFill>
            <a:srgbClr val="000000"/>
          </a:solidFill>
          <a:prstDash val="solid"/>
        </a:ln>
      </c:spPr>
      <c:txPr>
        <a:bodyPr/>
        <a:lstStyle/>
        <a:p>
          <a:pPr>
            <a:defRPr sz="1395" b="0" i="0" u="none" strike="noStrike" baseline="0">
              <a:solidFill>
                <a:srgbClr val="000000"/>
              </a:solidFill>
              <a:latin typeface="Arial"/>
              <a:ea typeface="Arial"/>
              <a:cs typeface="Arial"/>
            </a:defRPr>
          </a:pPr>
          <a:endParaRPr lang="it-IT"/>
        </a:p>
      </c:txPr>
    </c:legend>
    <c:plotVisOnly val="1"/>
    <c:dispBlanksAs val="gap"/>
    <c:showDLblsOverMax val="0"/>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it-IT"/>
    </a:p>
  </c:txPr>
  <c:printSettings>
    <c:headerFooter alignWithMargins="0"/>
    <c:pageMargins b="1" l="0.75000000000000011" r="0.75000000000000011" t="1" header="0.5" footer="0.5"/>
    <c:pageSetup paperSize="9" orientation="landscape" horizontalDpi="0"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847725</xdr:colOff>
      <xdr:row>2</xdr:row>
      <xdr:rowOff>200025</xdr:rowOff>
    </xdr:to>
    <xdr:pic>
      <xdr:nvPicPr>
        <xdr:cNvPr id="1563330" name="Picture 1" descr="CSI"/>
        <xdr:cNvPicPr>
          <a:picLocks noChangeAspect="1" noChangeArrowheads="1"/>
        </xdr:cNvPicPr>
      </xdr:nvPicPr>
      <xdr:blipFill>
        <a:blip xmlns:r="http://schemas.openxmlformats.org/officeDocument/2006/relationships" r:embed="rId1" cstate="print"/>
        <a:srcRect/>
        <a:stretch>
          <a:fillRect/>
        </a:stretch>
      </xdr:blipFill>
      <xdr:spPr bwMode="auto">
        <a:xfrm>
          <a:off x="285750" y="66675"/>
          <a:ext cx="809625" cy="485775"/>
        </a:xfrm>
        <a:prstGeom prst="rect">
          <a:avLst/>
        </a:prstGeom>
        <a:noFill/>
        <a:ln w="9525">
          <a:noFill/>
          <a:miter lim="800000"/>
          <a:headEnd/>
          <a:tailEnd/>
        </a:ln>
      </xdr:spPr>
    </xdr:pic>
    <xdr:clientData/>
  </xdr:twoCellAnchor>
  <xdr:twoCellAnchor editAs="oneCell">
    <xdr:from>
      <xdr:col>6</xdr:col>
      <xdr:colOff>247650</xdr:colOff>
      <xdr:row>0</xdr:row>
      <xdr:rowOff>9525</xdr:rowOff>
    </xdr:from>
    <xdr:to>
      <xdr:col>6</xdr:col>
      <xdr:colOff>1628775</xdr:colOff>
      <xdr:row>8</xdr:row>
      <xdr:rowOff>0</xdr:rowOff>
    </xdr:to>
    <xdr:pic>
      <xdr:nvPicPr>
        <xdr:cNvPr id="156333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0668000" y="9525"/>
          <a:ext cx="1381125" cy="1552575"/>
        </a:xfrm>
        <a:prstGeom prst="rect">
          <a:avLst/>
        </a:prstGeom>
        <a:noFill/>
        <a:ln w="1">
          <a:noFill/>
          <a:miter lim="800000"/>
          <a:headEnd/>
          <a:tailEnd/>
        </a:ln>
      </xdr:spPr>
    </xdr:pic>
    <xdr:clientData/>
  </xdr:twoCellAnchor>
  <xdr:twoCellAnchor editAs="oneCell">
    <xdr:from>
      <xdr:col>1</xdr:col>
      <xdr:colOff>38100</xdr:colOff>
      <xdr:row>0</xdr:row>
      <xdr:rowOff>66675</xdr:rowOff>
    </xdr:from>
    <xdr:to>
      <xdr:col>1</xdr:col>
      <xdr:colOff>847725</xdr:colOff>
      <xdr:row>2</xdr:row>
      <xdr:rowOff>200025</xdr:rowOff>
    </xdr:to>
    <xdr:pic>
      <xdr:nvPicPr>
        <xdr:cNvPr id="1563332" name="Picture 1" descr="CSI"/>
        <xdr:cNvPicPr>
          <a:picLocks noChangeAspect="1" noChangeArrowheads="1"/>
        </xdr:cNvPicPr>
      </xdr:nvPicPr>
      <xdr:blipFill>
        <a:blip xmlns:r="http://schemas.openxmlformats.org/officeDocument/2006/relationships" r:embed="rId1" cstate="print"/>
        <a:srcRect/>
        <a:stretch>
          <a:fillRect/>
        </a:stretch>
      </xdr:blipFill>
      <xdr:spPr bwMode="auto">
        <a:xfrm>
          <a:off x="285750" y="66675"/>
          <a:ext cx="809625"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17</xdr:col>
      <xdr:colOff>123825</xdr:colOff>
      <xdr:row>32</xdr:row>
      <xdr:rowOff>66675</xdr:rowOff>
    </xdr:to>
    <xdr:graphicFrame macro="">
      <xdr:nvGraphicFramePr>
        <xdr:cNvPr id="1060706"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33</xdr:row>
      <xdr:rowOff>0</xdr:rowOff>
    </xdr:from>
    <xdr:to>
      <xdr:col>17</xdr:col>
      <xdr:colOff>152400</xdr:colOff>
      <xdr:row>65</xdr:row>
      <xdr:rowOff>57150</xdr:rowOff>
    </xdr:to>
    <xdr:graphicFrame macro="">
      <xdr:nvGraphicFramePr>
        <xdr:cNvPr id="1060707"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ingramid@tiscali.it" TargetMode="External"/><Relationship Id="rId18" Type="http://schemas.openxmlformats.org/officeDocument/2006/relationships/hyperlink" Target="mailto:malettigianmaria@gmail.com" TargetMode="External"/><Relationship Id="rId26" Type="http://schemas.openxmlformats.org/officeDocument/2006/relationships/hyperlink" Target="mailto:cristian.zanni@eniaspa.it" TargetMode="External"/><Relationship Id="rId21" Type="http://schemas.openxmlformats.org/officeDocument/2006/relationships/hyperlink" Target="mailto:davidepagani@alice.it" TargetMode="External"/><Relationship Id="rId34" Type="http://schemas.openxmlformats.org/officeDocument/2006/relationships/hyperlink" Target="mailto:campani.maurizio@virgilio.it" TargetMode="External"/><Relationship Id="rId7" Type="http://schemas.openxmlformats.org/officeDocument/2006/relationships/hyperlink" Target="mailto:a_bertani@yahoo.com" TargetMode="External"/><Relationship Id="rId12" Type="http://schemas.openxmlformats.org/officeDocument/2006/relationships/hyperlink" Target="mailto:indovinaki02@msn.com" TargetMode="External"/><Relationship Id="rId17" Type="http://schemas.openxmlformats.org/officeDocument/2006/relationships/hyperlink" Target="mailto:pietrokosovo@yahoo.it" TargetMode="External"/><Relationship Id="rId25" Type="http://schemas.openxmlformats.org/officeDocument/2006/relationships/hyperlink" Target="mailto:c_rinaldi@sacmi.it" TargetMode="External"/><Relationship Id="rId33" Type="http://schemas.openxmlformats.org/officeDocument/2006/relationships/hyperlink" Target="mailto:brevini.matteo@libero.it" TargetMode="External"/><Relationship Id="rId38" Type="http://schemas.openxmlformats.org/officeDocument/2006/relationships/printerSettings" Target="../printerSettings/printerSettings4.bin"/><Relationship Id="rId2" Type="http://schemas.openxmlformats.org/officeDocument/2006/relationships/hyperlink" Target="mailto:simononerosso@libero.it" TargetMode="External"/><Relationship Id="rId16" Type="http://schemas.openxmlformats.org/officeDocument/2006/relationships/hyperlink" Target="mailto:dannydavoli@libero.it" TargetMode="External"/><Relationship Id="rId20" Type="http://schemas.openxmlformats.org/officeDocument/2006/relationships/hyperlink" Target="mailto:nacciu@libero.it" TargetMode="External"/><Relationship Id="rId29" Type="http://schemas.openxmlformats.org/officeDocument/2006/relationships/hyperlink" Target="mailto:ilanash@tin.it" TargetMode="External"/><Relationship Id="rId1" Type="http://schemas.openxmlformats.org/officeDocument/2006/relationships/hyperlink" Target="mailto:lbagnac@yahoo.it" TargetMode="External"/><Relationship Id="rId6" Type="http://schemas.openxmlformats.org/officeDocument/2006/relationships/hyperlink" Target="mailto:maurizio.battini@libero.it" TargetMode="External"/><Relationship Id="rId11" Type="http://schemas.openxmlformats.org/officeDocument/2006/relationships/hyperlink" Target="mailto:caroli.c@marinarinaldi.it" TargetMode="External"/><Relationship Id="rId24" Type="http://schemas.openxmlformats.org/officeDocument/2006/relationships/hyperlink" Target="mailto:sprukix@hotmail.com" TargetMode="External"/><Relationship Id="rId32" Type="http://schemas.openxmlformats.org/officeDocument/2006/relationships/hyperlink" Target="mailto:albi.bondi@gmail.com" TargetMode="External"/><Relationship Id="rId37" Type="http://schemas.openxmlformats.org/officeDocument/2006/relationships/hyperlink" Target="mailto:j_sparrow@alice.it" TargetMode="External"/><Relationship Id="rId5" Type="http://schemas.openxmlformats.org/officeDocument/2006/relationships/hyperlink" Target="mailto:vbasenghi@gmail.com" TargetMode="External"/><Relationship Id="rId15" Type="http://schemas.openxmlformats.org/officeDocument/2006/relationships/hyperlink" Target="mailto:sbondavalli@credem.it" TargetMode="External"/><Relationship Id="rId23" Type="http://schemas.openxmlformats.org/officeDocument/2006/relationships/hyperlink" Target="mailto:ittibar@tin.it" TargetMode="External"/><Relationship Id="rId28" Type="http://schemas.openxmlformats.org/officeDocument/2006/relationships/hyperlink" Target="mailto:gimmi@topsystem.re.it" TargetMode="External"/><Relationship Id="rId36" Type="http://schemas.openxmlformats.org/officeDocument/2006/relationships/hyperlink" Target="mailto:torreggiani.alle@libero.it" TargetMode="External"/><Relationship Id="rId10" Type="http://schemas.openxmlformats.org/officeDocument/2006/relationships/hyperlink" Target="mailto:bonnyjr@libero.it" TargetMode="External"/><Relationship Id="rId19" Type="http://schemas.openxmlformats.org/officeDocument/2006/relationships/hyperlink" Target="mailto:milvu@milvu.it" TargetMode="External"/><Relationship Id="rId31" Type="http://schemas.openxmlformats.org/officeDocument/2006/relationships/hyperlink" Target="mailto:baschieric@gmail.com" TargetMode="External"/><Relationship Id="rId4" Type="http://schemas.openxmlformats.org/officeDocument/2006/relationships/hyperlink" Target="mailto:albonic@libero.it" TargetMode="External"/><Relationship Id="rId9" Type="http://schemas.openxmlformats.org/officeDocument/2006/relationships/hyperlink" Target="mailto:Gbond70@libero.it" TargetMode="External"/><Relationship Id="rId14" Type="http://schemas.openxmlformats.org/officeDocument/2006/relationships/hyperlink" Target="mailto:maramotti_marco@virgilio.it" TargetMode="External"/><Relationship Id="rId22" Type="http://schemas.openxmlformats.org/officeDocument/2006/relationships/hyperlink" Target="mailto:marcello.pellati@serenissima.re.it" TargetMode="External"/><Relationship Id="rId27" Type="http://schemas.openxmlformats.org/officeDocument/2006/relationships/hyperlink" Target="mailto:mimmo.casolari@alice.it" TargetMode="External"/><Relationship Id="rId30" Type="http://schemas.openxmlformats.org/officeDocument/2006/relationships/hyperlink" Target="mailto:riki832008@libero.it" TargetMode="External"/><Relationship Id="rId35" Type="http://schemas.openxmlformats.org/officeDocument/2006/relationships/hyperlink" Target="mailto:simo.campani@hotmail.it" TargetMode="External"/><Relationship Id="rId8" Type="http://schemas.openxmlformats.org/officeDocument/2006/relationships/hyperlink" Target="mailto:e_bertani@inwind.it" TargetMode="External"/><Relationship Id="rId3" Type="http://schemas.openxmlformats.org/officeDocument/2006/relationships/hyperlink" Target="mailto:cammo72@libero.it"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20"/>
  <sheetViews>
    <sheetView tabSelected="1" zoomScale="72" zoomScaleNormal="72" zoomScaleSheetLayoutView="100" workbookViewId="0">
      <pane xSplit="6" ySplit="2" topLeftCell="G3" activePane="bottomRight" state="frozen"/>
      <selection pane="topRight" activeCell="F1" sqref="F1"/>
      <selection pane="bottomLeft" activeCell="A3" sqref="A3"/>
      <selection pane="bottomRight" activeCell="N28" sqref="N28"/>
    </sheetView>
  </sheetViews>
  <sheetFormatPr defaultRowHeight="14.25" x14ac:dyDescent="0.2"/>
  <cols>
    <col min="1" max="1" width="6.28515625" style="1" customWidth="1"/>
    <col min="2" max="2" width="6.85546875" style="1" customWidth="1"/>
    <col min="3" max="3" width="5.85546875" style="22" customWidth="1"/>
    <col min="4" max="4" width="28.7109375" style="22" customWidth="1"/>
    <col min="5" max="6" width="13.28515625" style="18" customWidth="1"/>
    <col min="7" max="9" width="7" style="8" customWidth="1"/>
    <col min="10" max="10" width="7.140625" style="8" customWidth="1"/>
    <col min="11" max="11" width="7" style="8" customWidth="1"/>
    <col min="12" max="12" width="10.42578125" style="8" customWidth="1"/>
    <col min="13" max="13" width="7" style="8" customWidth="1"/>
    <col min="14" max="14" width="7.140625" style="8" customWidth="1"/>
    <col min="15" max="15" width="14.7109375" style="8" customWidth="1"/>
    <col min="16" max="16" width="8.140625" style="8" customWidth="1"/>
    <col min="17" max="17" width="8.28515625" style="8" customWidth="1"/>
    <col min="18" max="18" width="14.42578125" style="8" customWidth="1"/>
    <col min="19" max="19" width="15.140625" style="8" customWidth="1"/>
    <col min="20" max="21" width="7.7109375" style="8" customWidth="1"/>
    <col min="22" max="22" width="16" style="8" customWidth="1"/>
    <col min="23" max="23" width="15.140625" style="8" customWidth="1"/>
    <col min="24" max="24" width="7.140625" style="8" customWidth="1"/>
    <col min="25" max="25" width="15.5703125" style="8" customWidth="1"/>
    <col min="26" max="26" width="8.140625" style="8" customWidth="1"/>
    <col min="27" max="27" width="7.140625" style="8" customWidth="1"/>
    <col min="28" max="28" width="14.28515625" style="8" customWidth="1"/>
    <col min="29" max="29" width="7.85546875" style="1" customWidth="1"/>
    <col min="30" max="30" width="8.7109375" style="1" customWidth="1"/>
    <col min="31" max="31" width="15.28515625" style="1" customWidth="1"/>
    <col min="32" max="32" width="13.5703125" style="1" customWidth="1"/>
    <col min="33" max="33" width="10.5703125" style="1" customWidth="1"/>
    <col min="34" max="34" width="7.28515625" style="1" customWidth="1"/>
    <col min="35" max="35" width="14.5703125" style="1" customWidth="1"/>
    <col min="36" max="36" width="7.7109375" style="1" customWidth="1"/>
    <col min="37" max="37" width="9" style="1" customWidth="1"/>
    <col min="38" max="38" width="9.140625" style="1"/>
    <col min="39" max="39" width="7.5703125" style="1" customWidth="1"/>
    <col min="40" max="41" width="8" style="1" customWidth="1"/>
    <col min="42" max="48" width="6.85546875" style="1" customWidth="1"/>
    <col min="49" max="49" width="7.42578125" style="1" customWidth="1"/>
    <col min="50" max="54" width="6.85546875" style="1" customWidth="1"/>
    <col min="55" max="56" width="12.85546875" style="1" customWidth="1"/>
    <col min="57" max="57" width="15.5703125" style="1" customWidth="1"/>
    <col min="58" max="58" width="15.28515625" style="1" customWidth="1"/>
    <col min="59" max="59" width="14.7109375" style="1" customWidth="1"/>
    <col min="60" max="60" width="15.140625" style="1" customWidth="1"/>
    <col min="61" max="61" width="15" style="1" customWidth="1"/>
    <col min="62" max="62" width="14.85546875" style="1" customWidth="1"/>
    <col min="63" max="63" width="15.28515625" style="1" customWidth="1"/>
    <col min="64" max="64" width="15" style="1" customWidth="1"/>
    <col min="65" max="65" width="15.42578125" style="1" customWidth="1"/>
    <col min="66" max="68" width="6.85546875" style="1" customWidth="1"/>
    <col min="69" max="69" width="15" style="1" customWidth="1"/>
    <col min="70" max="70" width="7.7109375" style="1" customWidth="1"/>
    <col min="71" max="71" width="16.5703125" style="1" customWidth="1"/>
    <col min="72" max="72" width="15.140625" style="1" customWidth="1"/>
    <col min="73" max="73" width="6.85546875" style="1" hidden="1" customWidth="1"/>
    <col min="74" max="74" width="19" style="1" customWidth="1"/>
    <col min="75" max="75" width="17.140625" style="1" customWidth="1"/>
    <col min="76" max="76" width="17.42578125" style="1" customWidth="1"/>
    <col min="77" max="77" width="19.7109375" style="1" customWidth="1"/>
    <col min="78" max="16384" width="9.140625" style="1"/>
  </cols>
  <sheetData>
    <row r="1" spans="1:77" s="16" customFormat="1" ht="12.75" customHeight="1" x14ac:dyDescent="0.2">
      <c r="A1" s="236" t="s">
        <v>365</v>
      </c>
      <c r="B1" s="231"/>
      <c r="C1" s="232" t="s">
        <v>61</v>
      </c>
      <c r="D1" s="233"/>
      <c r="E1" s="231" t="s">
        <v>626</v>
      </c>
      <c r="F1" s="231" t="s">
        <v>89</v>
      </c>
      <c r="G1" s="19">
        <v>41148</v>
      </c>
      <c r="H1" s="19">
        <v>41149</v>
      </c>
      <c r="I1" s="19">
        <v>41151</v>
      </c>
      <c r="J1" s="19">
        <v>41155</v>
      </c>
      <c r="K1" s="19">
        <v>41158</v>
      </c>
      <c r="L1" s="19">
        <v>41159</v>
      </c>
      <c r="M1" s="19">
        <v>41162</v>
      </c>
      <c r="N1" s="19">
        <v>41163</v>
      </c>
      <c r="O1" s="19">
        <v>41166</v>
      </c>
      <c r="P1" s="19">
        <v>41169</v>
      </c>
      <c r="Q1" s="19">
        <v>41172</v>
      </c>
      <c r="R1" s="19">
        <v>41176</v>
      </c>
      <c r="S1" s="19">
        <v>41180</v>
      </c>
      <c r="T1" s="19">
        <v>41183</v>
      </c>
      <c r="U1" s="19">
        <v>41186</v>
      </c>
      <c r="V1" s="19">
        <v>41191</v>
      </c>
      <c r="W1" s="19">
        <v>41195</v>
      </c>
      <c r="X1" s="19">
        <v>41200</v>
      </c>
      <c r="Y1" s="19">
        <v>41205</v>
      </c>
      <c r="Z1" s="19">
        <v>41207</v>
      </c>
      <c r="AA1" s="19">
        <v>41212</v>
      </c>
      <c r="AB1" s="19">
        <v>41219</v>
      </c>
      <c r="AC1" s="19">
        <v>41221</v>
      </c>
      <c r="AD1" s="19">
        <v>41225</v>
      </c>
      <c r="AE1" s="19">
        <v>41229</v>
      </c>
      <c r="AF1" s="19">
        <v>41234</v>
      </c>
      <c r="AG1" s="19">
        <v>41244</v>
      </c>
      <c r="AH1" s="19">
        <v>41246</v>
      </c>
      <c r="AI1" s="19">
        <v>41248</v>
      </c>
      <c r="AJ1" s="19">
        <v>41293</v>
      </c>
      <c r="AK1" s="19">
        <v>41295</v>
      </c>
      <c r="AL1" s="19">
        <v>41297</v>
      </c>
      <c r="AM1" s="19">
        <v>41303</v>
      </c>
      <c r="AN1" s="19">
        <v>41305</v>
      </c>
      <c r="AO1" s="19">
        <v>41312</v>
      </c>
      <c r="AP1" s="19">
        <v>41310</v>
      </c>
      <c r="AQ1" s="19">
        <v>41323</v>
      </c>
      <c r="AR1" s="19">
        <v>41333</v>
      </c>
      <c r="AS1" s="19">
        <v>41337</v>
      </c>
      <c r="AT1" s="19">
        <v>41340</v>
      </c>
      <c r="AU1" s="19">
        <v>41344</v>
      </c>
      <c r="AV1" s="19">
        <v>41351</v>
      </c>
      <c r="AW1" s="19">
        <v>41354</v>
      </c>
      <c r="AX1" s="19">
        <v>40993</v>
      </c>
      <c r="AY1" s="19">
        <v>40996</v>
      </c>
      <c r="AZ1" s="19">
        <v>41366</v>
      </c>
      <c r="BA1" s="19">
        <v>41368</v>
      </c>
      <c r="BB1" s="19">
        <v>41372</v>
      </c>
      <c r="BC1" s="19">
        <v>41375</v>
      </c>
      <c r="BD1" s="19">
        <v>41380</v>
      </c>
      <c r="BE1" s="19">
        <v>41383</v>
      </c>
      <c r="BF1" s="19">
        <v>41387</v>
      </c>
      <c r="BG1" s="19">
        <v>41393</v>
      </c>
      <c r="BH1" s="19">
        <v>41396</v>
      </c>
      <c r="BI1" s="19">
        <v>41400</v>
      </c>
      <c r="BJ1" s="19">
        <v>41404</v>
      </c>
      <c r="BK1" s="19">
        <v>41408</v>
      </c>
      <c r="BL1" s="19">
        <v>41411</v>
      </c>
      <c r="BM1" s="19">
        <v>41415</v>
      </c>
      <c r="BN1" s="19">
        <v>41421</v>
      </c>
      <c r="BO1" s="19">
        <v>41424</v>
      </c>
      <c r="BP1" s="19">
        <v>41428</v>
      </c>
      <c r="BQ1" s="19">
        <v>41432</v>
      </c>
      <c r="BR1" s="19">
        <v>41435</v>
      </c>
      <c r="BS1" s="19">
        <v>41437</v>
      </c>
      <c r="BT1" s="19">
        <v>41443</v>
      </c>
      <c r="BU1" s="19">
        <v>41444</v>
      </c>
      <c r="BV1" s="19">
        <v>41453</v>
      </c>
      <c r="BW1" s="19">
        <v>41451</v>
      </c>
      <c r="BX1" s="19">
        <v>41457</v>
      </c>
      <c r="BY1" s="19">
        <v>41019</v>
      </c>
    </row>
    <row r="2" spans="1:77" s="5" customFormat="1" ht="82.5" customHeight="1" x14ac:dyDescent="0.2">
      <c r="A2" s="236"/>
      <c r="B2" s="231"/>
      <c r="C2" s="234"/>
      <c r="D2" s="235"/>
      <c r="E2" s="231"/>
      <c r="F2" s="231"/>
      <c r="G2" s="10" t="s">
        <v>90</v>
      </c>
      <c r="H2" s="10" t="s">
        <v>90</v>
      </c>
      <c r="I2" s="10" t="s">
        <v>90</v>
      </c>
      <c r="J2" s="10" t="s">
        <v>90</v>
      </c>
      <c r="K2" s="10" t="s">
        <v>90</v>
      </c>
      <c r="L2" s="178" t="s">
        <v>397</v>
      </c>
      <c r="M2" s="10" t="s">
        <v>90</v>
      </c>
      <c r="N2" s="10" t="s">
        <v>90</v>
      </c>
      <c r="O2" s="179" t="s">
        <v>405</v>
      </c>
      <c r="P2" s="152" t="s">
        <v>90</v>
      </c>
      <c r="Q2" s="152" t="s">
        <v>90</v>
      </c>
      <c r="R2" s="179" t="s">
        <v>505</v>
      </c>
      <c r="S2" s="179" t="s">
        <v>506</v>
      </c>
      <c r="T2" s="152" t="s">
        <v>90</v>
      </c>
      <c r="U2" s="152" t="s">
        <v>90</v>
      </c>
      <c r="V2" s="179" t="s">
        <v>521</v>
      </c>
      <c r="W2" s="179" t="s">
        <v>524</v>
      </c>
      <c r="X2" s="152" t="s">
        <v>90</v>
      </c>
      <c r="Y2" s="179" t="s">
        <v>541</v>
      </c>
      <c r="Z2" s="152" t="s">
        <v>90</v>
      </c>
      <c r="AA2" s="152" t="s">
        <v>90</v>
      </c>
      <c r="AB2" s="179" t="s">
        <v>548</v>
      </c>
      <c r="AC2" s="152" t="s">
        <v>90</v>
      </c>
      <c r="AD2" s="152" t="s">
        <v>90</v>
      </c>
      <c r="AE2" s="179" t="s">
        <v>556</v>
      </c>
      <c r="AF2" s="188" t="s">
        <v>553</v>
      </c>
      <c r="AG2" s="189" t="s">
        <v>576</v>
      </c>
      <c r="AH2" s="152" t="s">
        <v>90</v>
      </c>
      <c r="AI2" s="179" t="s">
        <v>566</v>
      </c>
      <c r="AJ2" s="189" t="s">
        <v>583</v>
      </c>
      <c r="AK2" s="189" t="s">
        <v>576</v>
      </c>
      <c r="AL2" s="189" t="s">
        <v>576</v>
      </c>
      <c r="AM2" s="7" t="s">
        <v>90</v>
      </c>
      <c r="AN2" s="7" t="s">
        <v>90</v>
      </c>
      <c r="AO2" s="7" t="s">
        <v>90</v>
      </c>
      <c r="AP2" s="7" t="s">
        <v>90</v>
      </c>
      <c r="AQ2" s="7" t="s">
        <v>90</v>
      </c>
      <c r="AR2" s="7" t="s">
        <v>90</v>
      </c>
      <c r="AS2" s="7" t="s">
        <v>90</v>
      </c>
      <c r="AT2" s="7" t="s">
        <v>90</v>
      </c>
      <c r="AU2" s="7" t="s">
        <v>90</v>
      </c>
      <c r="AV2" s="7" t="s">
        <v>90</v>
      </c>
      <c r="AW2" s="7" t="s">
        <v>90</v>
      </c>
      <c r="AX2" s="7" t="s">
        <v>90</v>
      </c>
      <c r="AY2" s="7" t="s">
        <v>90</v>
      </c>
      <c r="AZ2" s="7" t="s">
        <v>90</v>
      </c>
      <c r="BA2" s="7" t="s">
        <v>90</v>
      </c>
      <c r="BB2" s="7" t="s">
        <v>90</v>
      </c>
      <c r="BC2" s="188" t="s">
        <v>584</v>
      </c>
      <c r="BD2" s="188" t="s">
        <v>584</v>
      </c>
      <c r="BE2" s="179" t="s">
        <v>405</v>
      </c>
      <c r="BF2" s="179" t="s">
        <v>505</v>
      </c>
      <c r="BG2" s="188" t="s">
        <v>553</v>
      </c>
      <c r="BH2" s="179" t="s">
        <v>506</v>
      </c>
      <c r="BI2" s="179" t="s">
        <v>521</v>
      </c>
      <c r="BJ2" s="179" t="s">
        <v>610</v>
      </c>
      <c r="BK2" s="188" t="s">
        <v>619</v>
      </c>
      <c r="BL2" s="179" t="s">
        <v>541</v>
      </c>
      <c r="BM2" s="179" t="s">
        <v>556</v>
      </c>
      <c r="BN2" s="7" t="s">
        <v>90</v>
      </c>
      <c r="BO2" s="7" t="s">
        <v>90</v>
      </c>
      <c r="BP2" s="7" t="s">
        <v>90</v>
      </c>
      <c r="BQ2" s="179" t="s">
        <v>524</v>
      </c>
      <c r="BR2" s="7" t="s">
        <v>90</v>
      </c>
      <c r="BS2" s="179" t="s">
        <v>610</v>
      </c>
      <c r="BT2" s="179" t="s">
        <v>566</v>
      </c>
      <c r="BU2" s="179" t="s">
        <v>566</v>
      </c>
      <c r="BV2" s="222" t="s">
        <v>186</v>
      </c>
      <c r="BW2" s="222" t="s">
        <v>185</v>
      </c>
      <c r="BX2" s="222" t="s">
        <v>184</v>
      </c>
      <c r="BY2" s="222" t="s">
        <v>189</v>
      </c>
    </row>
    <row r="3" spans="1:77" s="2" customFormat="1" ht="18" x14ac:dyDescent="0.2">
      <c r="A3" s="3"/>
      <c r="B3" s="148"/>
      <c r="C3" s="139"/>
      <c r="D3" s="140" t="s">
        <v>85</v>
      </c>
      <c r="E3" s="3"/>
      <c r="F3" s="17">
        <f>COUNTIF(G3:BY3,"Si")</f>
        <v>42</v>
      </c>
      <c r="G3" s="44" t="s">
        <v>363</v>
      </c>
      <c r="H3" s="44" t="s">
        <v>363</v>
      </c>
      <c r="I3" s="44" t="s">
        <v>363</v>
      </c>
      <c r="J3" s="44" t="s">
        <v>363</v>
      </c>
      <c r="K3" s="44" t="s">
        <v>363</v>
      </c>
      <c r="L3" s="44" t="s">
        <v>363</v>
      </c>
      <c r="M3" s="44" t="s">
        <v>363</v>
      </c>
      <c r="N3" s="44" t="s">
        <v>363</v>
      </c>
      <c r="O3" s="44"/>
      <c r="P3" s="44" t="s">
        <v>363</v>
      </c>
      <c r="Q3" s="44" t="s">
        <v>363</v>
      </c>
      <c r="R3" s="44"/>
      <c r="S3" s="44"/>
      <c r="T3" s="44" t="s">
        <v>363</v>
      </c>
      <c r="U3" s="44" t="s">
        <v>363</v>
      </c>
      <c r="V3" s="44"/>
      <c r="W3" s="44"/>
      <c r="X3" s="44" t="s">
        <v>363</v>
      </c>
      <c r="Y3" s="44"/>
      <c r="Z3" s="44" t="s">
        <v>363</v>
      </c>
      <c r="AA3" s="44" t="s">
        <v>363</v>
      </c>
      <c r="AB3" s="44"/>
      <c r="AC3" s="44" t="s">
        <v>363</v>
      </c>
      <c r="AD3" s="44" t="s">
        <v>363</v>
      </c>
      <c r="AE3" s="44"/>
      <c r="AF3" s="44"/>
      <c r="AG3" s="44" t="s">
        <v>363</v>
      </c>
      <c r="AH3" s="44" t="s">
        <v>363</v>
      </c>
      <c r="AI3" s="44"/>
      <c r="AJ3" s="44" t="s">
        <v>363</v>
      </c>
      <c r="AK3" s="44" t="s">
        <v>363</v>
      </c>
      <c r="AL3" s="44" t="s">
        <v>363</v>
      </c>
      <c r="AM3" s="44" t="s">
        <v>363</v>
      </c>
      <c r="AN3" s="44" t="s">
        <v>363</v>
      </c>
      <c r="AO3" s="44" t="s">
        <v>363</v>
      </c>
      <c r="AP3" s="44" t="s">
        <v>363</v>
      </c>
      <c r="AQ3" s="44" t="s">
        <v>363</v>
      </c>
      <c r="AR3" s="44" t="s">
        <v>363</v>
      </c>
      <c r="AS3" s="44" t="s">
        <v>363</v>
      </c>
      <c r="AT3" s="44" t="s">
        <v>363</v>
      </c>
      <c r="AU3" s="44" t="s">
        <v>363</v>
      </c>
      <c r="AV3" s="44" t="s">
        <v>363</v>
      </c>
      <c r="AW3" s="44" t="s">
        <v>363</v>
      </c>
      <c r="AX3" s="44" t="s">
        <v>363</v>
      </c>
      <c r="AY3" s="44" t="s">
        <v>363</v>
      </c>
      <c r="AZ3" s="44" t="s">
        <v>363</v>
      </c>
      <c r="BA3" s="44" t="s">
        <v>363</v>
      </c>
      <c r="BB3" s="44" t="s">
        <v>363</v>
      </c>
      <c r="BC3" s="44"/>
      <c r="BD3" s="44"/>
      <c r="BE3" s="44"/>
      <c r="BF3" s="44"/>
      <c r="BG3" s="44"/>
      <c r="BH3" s="44"/>
      <c r="BI3" s="44"/>
      <c r="BJ3" s="44"/>
      <c r="BK3" s="44"/>
      <c r="BL3" s="44"/>
      <c r="BM3" s="44"/>
      <c r="BN3" s="44" t="s">
        <v>363</v>
      </c>
      <c r="BO3" s="44" t="s">
        <v>363</v>
      </c>
      <c r="BP3" s="44" t="s">
        <v>363</v>
      </c>
      <c r="BQ3" s="44"/>
      <c r="BR3" s="44" t="s">
        <v>363</v>
      </c>
      <c r="BS3" s="44"/>
      <c r="BT3" s="44"/>
      <c r="BU3" s="44"/>
      <c r="BV3" s="44"/>
      <c r="BW3" s="44"/>
      <c r="BX3" s="44"/>
      <c r="BY3" s="44"/>
    </row>
    <row r="4" spans="1:77" ht="18" x14ac:dyDescent="0.2">
      <c r="A4" s="154"/>
      <c r="B4" s="148"/>
      <c r="C4" s="145">
        <v>1</v>
      </c>
      <c r="D4" s="141" t="s">
        <v>119</v>
      </c>
      <c r="E4" s="17">
        <f>COUNTIF(G4:BY4,"x")</f>
        <v>19</v>
      </c>
      <c r="F4" s="17">
        <f>COUNTIF(G4:BY4,"Si")</f>
        <v>30</v>
      </c>
      <c r="G4" s="24" t="s">
        <v>363</v>
      </c>
      <c r="H4" s="24" t="s">
        <v>364</v>
      </c>
      <c r="I4" s="24" t="s">
        <v>363</v>
      </c>
      <c r="J4" s="24" t="s">
        <v>364</v>
      </c>
      <c r="K4" s="24" t="s">
        <v>363</v>
      </c>
      <c r="L4" s="24" t="s">
        <v>363</v>
      </c>
      <c r="M4" s="24" t="s">
        <v>364</v>
      </c>
      <c r="N4" s="24" t="s">
        <v>364</v>
      </c>
      <c r="O4" s="24" t="s">
        <v>174</v>
      </c>
      <c r="P4" s="24" t="s">
        <v>363</v>
      </c>
      <c r="Q4" s="24" t="s">
        <v>363</v>
      </c>
      <c r="R4" s="24" t="s">
        <v>174</v>
      </c>
      <c r="S4" s="24" t="s">
        <v>174</v>
      </c>
      <c r="T4" s="24" t="s">
        <v>364</v>
      </c>
      <c r="U4" s="24" t="s">
        <v>364</v>
      </c>
      <c r="V4" s="184" t="s">
        <v>174</v>
      </c>
      <c r="W4" s="184" t="s">
        <v>174</v>
      </c>
      <c r="X4" s="184" t="s">
        <v>363</v>
      </c>
      <c r="Y4" s="24" t="s">
        <v>174</v>
      </c>
      <c r="Z4" s="24" t="s">
        <v>364</v>
      </c>
      <c r="AA4" s="24" t="s">
        <v>364</v>
      </c>
      <c r="AB4" s="24" t="s">
        <v>174</v>
      </c>
      <c r="AC4" s="24" t="s">
        <v>363</v>
      </c>
      <c r="AD4" s="24" t="s">
        <v>363</v>
      </c>
      <c r="AE4" s="24" t="s">
        <v>174</v>
      </c>
      <c r="AF4" s="24" t="s">
        <v>174</v>
      </c>
      <c r="AG4" s="24" t="s">
        <v>363</v>
      </c>
      <c r="AH4" s="24" t="s">
        <v>363</v>
      </c>
      <c r="AI4" s="24" t="s">
        <v>174</v>
      </c>
      <c r="AJ4" s="24" t="s">
        <v>363</v>
      </c>
      <c r="AK4" s="24" t="s">
        <v>363</v>
      </c>
      <c r="AL4" s="24" t="s">
        <v>363</v>
      </c>
      <c r="AM4" s="24" t="s">
        <v>364</v>
      </c>
      <c r="AN4" s="24" t="s">
        <v>363</v>
      </c>
      <c r="AO4" s="24" t="s">
        <v>363</v>
      </c>
      <c r="AP4" s="24" t="s">
        <v>363</v>
      </c>
      <c r="AQ4" s="24" t="s">
        <v>363</v>
      </c>
      <c r="AR4" s="24" t="s">
        <v>364</v>
      </c>
      <c r="AS4" s="24" t="s">
        <v>363</v>
      </c>
      <c r="AT4" s="24" t="s">
        <v>364</v>
      </c>
      <c r="AU4" s="24" t="s">
        <v>363</v>
      </c>
      <c r="AV4" s="24" t="s">
        <v>364</v>
      </c>
      <c r="AW4" s="24" t="s">
        <v>363</v>
      </c>
      <c r="AX4" s="24" t="s">
        <v>363</v>
      </c>
      <c r="AY4" s="24" t="s">
        <v>363</v>
      </c>
      <c r="AZ4" s="24" t="s">
        <v>363</v>
      </c>
      <c r="BA4" s="24" t="s">
        <v>363</v>
      </c>
      <c r="BB4" s="24" t="s">
        <v>363</v>
      </c>
      <c r="BC4" s="24" t="s">
        <v>174</v>
      </c>
      <c r="BD4" s="24" t="s">
        <v>174</v>
      </c>
      <c r="BE4" s="24" t="s">
        <v>174</v>
      </c>
      <c r="BF4" s="24" t="s">
        <v>174</v>
      </c>
      <c r="BG4" s="24" t="s">
        <v>174</v>
      </c>
      <c r="BH4" s="24" t="s">
        <v>364</v>
      </c>
      <c r="BI4" s="24" t="s">
        <v>364</v>
      </c>
      <c r="BJ4" s="24" t="s">
        <v>364</v>
      </c>
      <c r="BK4" s="24" t="s">
        <v>364</v>
      </c>
      <c r="BL4" s="24" t="s">
        <v>364</v>
      </c>
      <c r="BM4" s="218" t="s">
        <v>364</v>
      </c>
      <c r="BN4" s="24" t="s">
        <v>363</v>
      </c>
      <c r="BO4" s="24" t="s">
        <v>363</v>
      </c>
      <c r="BP4" s="24" t="s">
        <v>363</v>
      </c>
      <c r="BQ4" s="24" t="s">
        <v>364</v>
      </c>
      <c r="BR4" s="24" t="s">
        <v>363</v>
      </c>
      <c r="BS4" s="218" t="s">
        <v>364</v>
      </c>
      <c r="BT4" s="24" t="s">
        <v>364</v>
      </c>
      <c r="BU4" s="24" t="s">
        <v>152</v>
      </c>
      <c r="BV4" s="24" t="s">
        <v>174</v>
      </c>
      <c r="BW4" s="24" t="s">
        <v>174</v>
      </c>
      <c r="BX4" s="24" t="s">
        <v>174</v>
      </c>
      <c r="BY4" s="24" t="s">
        <v>174</v>
      </c>
    </row>
    <row r="5" spans="1:77" ht="18" x14ac:dyDescent="0.2">
      <c r="A5" s="154"/>
      <c r="B5" s="148"/>
      <c r="C5" s="145"/>
      <c r="D5" s="141" t="s">
        <v>118</v>
      </c>
      <c r="E5" s="17">
        <f>COUNTIF(G5:BY5,"x")</f>
        <v>9</v>
      </c>
      <c r="F5" s="17">
        <f>COUNTIF(G5:BY5,"Si")</f>
        <v>0</v>
      </c>
      <c r="G5" s="24" t="s">
        <v>364</v>
      </c>
      <c r="H5" s="24" t="s">
        <v>364</v>
      </c>
      <c r="I5" s="24" t="s">
        <v>364</v>
      </c>
      <c r="J5" s="24" t="s">
        <v>364</v>
      </c>
      <c r="K5" s="24" t="s">
        <v>364</v>
      </c>
      <c r="L5" s="24" t="s">
        <v>364</v>
      </c>
      <c r="M5" s="24" t="s">
        <v>364</v>
      </c>
      <c r="N5" s="24" t="s">
        <v>364</v>
      </c>
      <c r="O5" s="24" t="s">
        <v>364</v>
      </c>
      <c r="P5" s="24" t="s">
        <v>364</v>
      </c>
      <c r="Q5" s="24" t="s">
        <v>364</v>
      </c>
      <c r="R5" s="24" t="s">
        <v>364</v>
      </c>
      <c r="S5" s="24" t="s">
        <v>364</v>
      </c>
      <c r="T5" s="24" t="s">
        <v>364</v>
      </c>
      <c r="U5" s="24" t="s">
        <v>364</v>
      </c>
      <c r="V5" s="24" t="s">
        <v>364</v>
      </c>
      <c r="W5" s="24" t="s">
        <v>364</v>
      </c>
      <c r="X5" s="24" t="s">
        <v>364</v>
      </c>
      <c r="Y5" s="24" t="s">
        <v>364</v>
      </c>
      <c r="Z5" s="24" t="s">
        <v>364</v>
      </c>
      <c r="AA5" s="24" t="s">
        <v>364</v>
      </c>
      <c r="AB5" s="24" t="s">
        <v>364</v>
      </c>
      <c r="AC5" s="24" t="s">
        <v>364</v>
      </c>
      <c r="AD5" s="24" t="s">
        <v>364</v>
      </c>
      <c r="AE5" s="24" t="s">
        <v>364</v>
      </c>
      <c r="AF5" s="24" t="s">
        <v>364</v>
      </c>
      <c r="AG5" s="24" t="s">
        <v>364</v>
      </c>
      <c r="AH5" s="24" t="s">
        <v>364</v>
      </c>
      <c r="AI5" s="24" t="s">
        <v>364</v>
      </c>
      <c r="AJ5" s="24" t="s">
        <v>364</v>
      </c>
      <c r="AK5" s="24" t="s">
        <v>364</v>
      </c>
      <c r="AL5" s="24" t="s">
        <v>364</v>
      </c>
      <c r="AM5" s="24" t="s">
        <v>364</v>
      </c>
      <c r="AN5" s="24" t="s">
        <v>364</v>
      </c>
      <c r="AO5" s="24" t="s">
        <v>364</v>
      </c>
      <c r="AP5" s="24" t="s">
        <v>364</v>
      </c>
      <c r="AQ5" s="24" t="s">
        <v>364</v>
      </c>
      <c r="AR5" s="24" t="s">
        <v>364</v>
      </c>
      <c r="AS5" s="24" t="s">
        <v>364</v>
      </c>
      <c r="AT5" s="24" t="s">
        <v>364</v>
      </c>
      <c r="AU5" s="24" t="s">
        <v>364</v>
      </c>
      <c r="AV5" s="24" t="s">
        <v>364</v>
      </c>
      <c r="AW5" s="24" t="s">
        <v>364</v>
      </c>
      <c r="AX5" s="24" t="s">
        <v>364</v>
      </c>
      <c r="AY5" s="24" t="s">
        <v>364</v>
      </c>
      <c r="AZ5" s="24" t="s">
        <v>364</v>
      </c>
      <c r="BA5" s="24" t="s">
        <v>364</v>
      </c>
      <c r="BB5" s="24" t="s">
        <v>364</v>
      </c>
      <c r="BC5" s="24" t="s">
        <v>364</v>
      </c>
      <c r="BD5" s="24" t="s">
        <v>364</v>
      </c>
      <c r="BE5" s="24" t="s">
        <v>364</v>
      </c>
      <c r="BF5" s="24" t="s">
        <v>364</v>
      </c>
      <c r="BG5" s="24" t="s">
        <v>364</v>
      </c>
      <c r="BH5" s="24" t="s">
        <v>364</v>
      </c>
      <c r="BI5" s="24" t="s">
        <v>364</v>
      </c>
      <c r="BJ5" s="24" t="s">
        <v>364</v>
      </c>
      <c r="BK5" s="24" t="s">
        <v>364</v>
      </c>
      <c r="BL5" s="24" t="s">
        <v>174</v>
      </c>
      <c r="BM5" s="218" t="s">
        <v>174</v>
      </c>
      <c r="BN5" s="24" t="s">
        <v>364</v>
      </c>
      <c r="BO5" s="24" t="s">
        <v>364</v>
      </c>
      <c r="BP5" s="24" t="s">
        <v>364</v>
      </c>
      <c r="BQ5" s="24" t="s">
        <v>174</v>
      </c>
      <c r="BR5" s="24" t="s">
        <v>364</v>
      </c>
      <c r="BS5" s="218" t="s">
        <v>174</v>
      </c>
      <c r="BT5" s="218" t="s">
        <v>174</v>
      </c>
      <c r="BU5" s="24"/>
      <c r="BV5" s="24" t="s">
        <v>174</v>
      </c>
      <c r="BW5" s="24" t="s">
        <v>174</v>
      </c>
      <c r="BX5" s="24" t="s">
        <v>174</v>
      </c>
      <c r="BY5" s="24" t="s">
        <v>174</v>
      </c>
    </row>
    <row r="6" spans="1:77" ht="18" x14ac:dyDescent="0.2">
      <c r="A6" s="154"/>
      <c r="B6" s="148"/>
      <c r="C6" s="145"/>
      <c r="D6" s="141" t="s">
        <v>55</v>
      </c>
      <c r="E6" s="17">
        <f>COUNTIF(G6:BY6,"x")</f>
        <v>3</v>
      </c>
      <c r="F6" s="17">
        <f>COUNTIF(G6:BY6,"Si")</f>
        <v>0</v>
      </c>
      <c r="G6" s="24" t="s">
        <v>364</v>
      </c>
      <c r="H6" s="24" t="s">
        <v>364</v>
      </c>
      <c r="I6" s="24" t="s">
        <v>364</v>
      </c>
      <c r="J6" s="24" t="s">
        <v>364</v>
      </c>
      <c r="K6" s="24" t="s">
        <v>364</v>
      </c>
      <c r="L6" s="24" t="s">
        <v>364</v>
      </c>
      <c r="M6" s="24" t="s">
        <v>364</v>
      </c>
      <c r="N6" s="24" t="s">
        <v>364</v>
      </c>
      <c r="O6" s="24" t="s">
        <v>364</v>
      </c>
      <c r="P6" s="24" t="s">
        <v>364</v>
      </c>
      <c r="Q6" s="24" t="s">
        <v>364</v>
      </c>
      <c r="R6" s="24" t="s">
        <v>364</v>
      </c>
      <c r="S6" s="24" t="s">
        <v>364</v>
      </c>
      <c r="T6" s="24" t="s">
        <v>364</v>
      </c>
      <c r="U6" s="24" t="s">
        <v>364</v>
      </c>
      <c r="V6" s="24" t="s">
        <v>364</v>
      </c>
      <c r="W6" s="24" t="s">
        <v>364</v>
      </c>
      <c r="X6" s="24" t="s">
        <v>364</v>
      </c>
      <c r="Y6" s="24" t="s">
        <v>364</v>
      </c>
      <c r="Z6" s="24" t="s">
        <v>364</v>
      </c>
      <c r="AA6" s="24" t="s">
        <v>364</v>
      </c>
      <c r="AB6" s="24" t="s">
        <v>364</v>
      </c>
      <c r="AC6" s="24" t="s">
        <v>364</v>
      </c>
      <c r="AD6" s="24" t="s">
        <v>364</v>
      </c>
      <c r="AE6" s="24" t="s">
        <v>364</v>
      </c>
      <c r="AF6" s="24" t="s">
        <v>364</v>
      </c>
      <c r="AG6" s="24" t="s">
        <v>364</v>
      </c>
      <c r="AH6" s="24" t="s">
        <v>364</v>
      </c>
      <c r="AI6" s="24" t="s">
        <v>364</v>
      </c>
      <c r="AJ6" s="24" t="s">
        <v>364</v>
      </c>
      <c r="AK6" s="24" t="s">
        <v>364</v>
      </c>
      <c r="AL6" s="24" t="s">
        <v>364</v>
      </c>
      <c r="AM6" s="24" t="s">
        <v>364</v>
      </c>
      <c r="AN6" s="24" t="s">
        <v>364</v>
      </c>
      <c r="AO6" s="24" t="s">
        <v>364</v>
      </c>
      <c r="AP6" s="24" t="s">
        <v>364</v>
      </c>
      <c r="AQ6" s="24" t="s">
        <v>364</v>
      </c>
      <c r="AR6" s="24" t="s">
        <v>364</v>
      </c>
      <c r="AS6" s="24" t="s">
        <v>364</v>
      </c>
      <c r="AT6" s="24" t="s">
        <v>364</v>
      </c>
      <c r="AU6" s="24" t="s">
        <v>364</v>
      </c>
      <c r="AV6" s="24" t="s">
        <v>364</v>
      </c>
      <c r="AW6" s="24" t="s">
        <v>364</v>
      </c>
      <c r="AX6" s="24" t="s">
        <v>364</v>
      </c>
      <c r="AY6" s="24" t="s">
        <v>364</v>
      </c>
      <c r="AZ6" s="24" t="s">
        <v>364</v>
      </c>
      <c r="BA6" s="24" t="s">
        <v>364</v>
      </c>
      <c r="BB6" s="24" t="s">
        <v>364</v>
      </c>
      <c r="BC6" s="24" t="s">
        <v>364</v>
      </c>
      <c r="BD6" s="24" t="s">
        <v>364</v>
      </c>
      <c r="BE6" s="24" t="s">
        <v>364</v>
      </c>
      <c r="BF6" s="24" t="s">
        <v>364</v>
      </c>
      <c r="BG6" s="24" t="s">
        <v>364</v>
      </c>
      <c r="BH6" s="24" t="s">
        <v>364</v>
      </c>
      <c r="BI6" s="24" t="s">
        <v>174</v>
      </c>
      <c r="BJ6" s="24" t="s">
        <v>174</v>
      </c>
      <c r="BK6" s="24" t="s">
        <v>174</v>
      </c>
      <c r="BL6" s="24" t="s">
        <v>364</v>
      </c>
      <c r="BM6" s="218" t="s">
        <v>364</v>
      </c>
      <c r="BN6" s="24" t="s">
        <v>364</v>
      </c>
      <c r="BO6" s="24" t="s">
        <v>364</v>
      </c>
      <c r="BP6" s="24" t="s">
        <v>364</v>
      </c>
      <c r="BQ6" s="24" t="s">
        <v>364</v>
      </c>
      <c r="BR6" s="24" t="s">
        <v>364</v>
      </c>
      <c r="BS6" s="218" t="s">
        <v>364</v>
      </c>
      <c r="BT6" s="24" t="s">
        <v>364</v>
      </c>
      <c r="BU6" s="24" t="s">
        <v>364</v>
      </c>
      <c r="BV6" s="24" t="s">
        <v>364</v>
      </c>
      <c r="BW6" s="24" t="s">
        <v>364</v>
      </c>
      <c r="BX6" s="24" t="s">
        <v>364</v>
      </c>
      <c r="BY6" s="24" t="s">
        <v>364</v>
      </c>
    </row>
    <row r="7" spans="1:77" s="199" customFormat="1" ht="6.75" customHeight="1" x14ac:dyDescent="0.2">
      <c r="A7" s="154"/>
      <c r="B7" s="3"/>
      <c r="C7" s="145"/>
      <c r="D7" s="198"/>
      <c r="E7" s="17"/>
      <c r="F7" s="17"/>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row>
    <row r="8" spans="1:77" ht="18" x14ac:dyDescent="0.2">
      <c r="A8" s="191"/>
      <c r="B8" s="192"/>
      <c r="C8" s="193">
        <v>15</v>
      </c>
      <c r="D8" s="194" t="s">
        <v>93</v>
      </c>
      <c r="E8" s="17">
        <f t="shared" ref="E8:E19" si="0">COUNTIF(G8:BY8,"x")</f>
        <v>23</v>
      </c>
      <c r="F8" s="195">
        <f t="shared" ref="F8:F19" si="1">COUNTIF(G8:BY8,"Si")</f>
        <v>19</v>
      </c>
      <c r="G8" s="196" t="s">
        <v>363</v>
      </c>
      <c r="H8" s="196" t="s">
        <v>363</v>
      </c>
      <c r="I8" s="196" t="s">
        <v>364</v>
      </c>
      <c r="J8" s="196" t="s">
        <v>363</v>
      </c>
      <c r="K8" s="196" t="s">
        <v>363</v>
      </c>
      <c r="L8" s="196" t="s">
        <v>363</v>
      </c>
      <c r="M8" s="196" t="s">
        <v>363</v>
      </c>
      <c r="N8" s="196" t="s">
        <v>363</v>
      </c>
      <c r="O8" s="196" t="s">
        <v>174</v>
      </c>
      <c r="P8" s="196" t="s">
        <v>364</v>
      </c>
      <c r="Q8" s="196" t="s">
        <v>364</v>
      </c>
      <c r="R8" s="196" t="s">
        <v>364</v>
      </c>
      <c r="S8" s="196" t="s">
        <v>174</v>
      </c>
      <c r="T8" s="196" t="s">
        <v>363</v>
      </c>
      <c r="U8" s="196" t="s">
        <v>364</v>
      </c>
      <c r="V8" s="197" t="s">
        <v>174</v>
      </c>
      <c r="W8" s="197" t="s">
        <v>174</v>
      </c>
      <c r="X8" s="197" t="s">
        <v>363</v>
      </c>
      <c r="Y8" s="196" t="s">
        <v>174</v>
      </c>
      <c r="Z8" s="196" t="s">
        <v>364</v>
      </c>
      <c r="AA8" s="196" t="s">
        <v>363</v>
      </c>
      <c r="AB8" s="196" t="s">
        <v>174</v>
      </c>
      <c r="AC8" s="196" t="s">
        <v>364</v>
      </c>
      <c r="AD8" s="196" t="s">
        <v>363</v>
      </c>
      <c r="AE8" s="196" t="s">
        <v>174</v>
      </c>
      <c r="AF8" s="196" t="s">
        <v>364</v>
      </c>
      <c r="AG8" s="196" t="s">
        <v>364</v>
      </c>
      <c r="AH8" s="196" t="s">
        <v>364</v>
      </c>
      <c r="AI8" s="196" t="s">
        <v>174</v>
      </c>
      <c r="AJ8" s="196" t="s">
        <v>364</v>
      </c>
      <c r="AK8" s="196" t="s">
        <v>363</v>
      </c>
      <c r="AL8" s="196" t="s">
        <v>363</v>
      </c>
      <c r="AM8" s="196" t="s">
        <v>364</v>
      </c>
      <c r="AN8" s="196" t="s">
        <v>364</v>
      </c>
      <c r="AO8" s="196" t="s">
        <v>364</v>
      </c>
      <c r="AP8" s="196" t="s">
        <v>364</v>
      </c>
      <c r="AQ8" s="196" t="s">
        <v>364</v>
      </c>
      <c r="AR8" s="196" t="s">
        <v>364</v>
      </c>
      <c r="AS8" s="196" t="s">
        <v>364</v>
      </c>
      <c r="AT8" s="196" t="s">
        <v>364</v>
      </c>
      <c r="AU8" s="196" t="s">
        <v>364</v>
      </c>
      <c r="AV8" s="196" t="s">
        <v>364</v>
      </c>
      <c r="AW8" s="196" t="s">
        <v>363</v>
      </c>
      <c r="AX8" s="196" t="s">
        <v>363</v>
      </c>
      <c r="AY8" s="196" t="s">
        <v>364</v>
      </c>
      <c r="AZ8" s="196" t="s">
        <v>363</v>
      </c>
      <c r="BA8" s="196" t="s">
        <v>364</v>
      </c>
      <c r="BB8" s="196" t="s">
        <v>364</v>
      </c>
      <c r="BC8" s="196" t="s">
        <v>174</v>
      </c>
      <c r="BD8" s="196" t="s">
        <v>174</v>
      </c>
      <c r="BE8" s="196" t="s">
        <v>174</v>
      </c>
      <c r="BF8" s="196" t="s">
        <v>364</v>
      </c>
      <c r="BG8" s="196" t="s">
        <v>174</v>
      </c>
      <c r="BH8" s="196" t="s">
        <v>174</v>
      </c>
      <c r="BI8" s="196" t="s">
        <v>174</v>
      </c>
      <c r="BJ8" s="196" t="s">
        <v>174</v>
      </c>
      <c r="BK8" s="196" t="s">
        <v>174</v>
      </c>
      <c r="BL8" s="24" t="s">
        <v>364</v>
      </c>
      <c r="BM8" s="219" t="s">
        <v>174</v>
      </c>
      <c r="BN8" s="196" t="s">
        <v>363</v>
      </c>
      <c r="BO8" s="196" t="s">
        <v>364</v>
      </c>
      <c r="BP8" s="196" t="s">
        <v>363</v>
      </c>
      <c r="BQ8" s="196" t="s">
        <v>174</v>
      </c>
      <c r="BR8" s="196" t="s">
        <v>363</v>
      </c>
      <c r="BS8" s="219" t="s">
        <v>174</v>
      </c>
      <c r="BT8" s="196" t="s">
        <v>364</v>
      </c>
      <c r="BU8" s="196"/>
      <c r="BV8" s="196" t="s">
        <v>174</v>
      </c>
      <c r="BW8" s="196" t="s">
        <v>174</v>
      </c>
      <c r="BX8" s="196" t="s">
        <v>174</v>
      </c>
      <c r="BY8" s="196" t="s">
        <v>174</v>
      </c>
    </row>
    <row r="9" spans="1:77" ht="18" x14ac:dyDescent="0.2">
      <c r="A9" s="154"/>
      <c r="B9" s="148"/>
      <c r="C9" s="145">
        <v>7</v>
      </c>
      <c r="D9" s="141" t="s">
        <v>94</v>
      </c>
      <c r="E9" s="17">
        <f t="shared" si="0"/>
        <v>17</v>
      </c>
      <c r="F9" s="17">
        <f t="shared" si="1"/>
        <v>24</v>
      </c>
      <c r="G9" s="24" t="s">
        <v>363</v>
      </c>
      <c r="H9" s="24" t="s">
        <v>363</v>
      </c>
      <c r="I9" s="24" t="s">
        <v>363</v>
      </c>
      <c r="J9" s="24" t="s">
        <v>364</v>
      </c>
      <c r="K9" s="24" t="s">
        <v>363</v>
      </c>
      <c r="L9" s="24" t="s">
        <v>363</v>
      </c>
      <c r="M9" s="24" t="s">
        <v>363</v>
      </c>
      <c r="N9" s="24" t="s">
        <v>363</v>
      </c>
      <c r="O9" s="24" t="s">
        <v>364</v>
      </c>
      <c r="P9" s="24" t="s">
        <v>364</v>
      </c>
      <c r="Q9" s="24" t="s">
        <v>363</v>
      </c>
      <c r="R9" s="24" t="s">
        <v>364</v>
      </c>
      <c r="S9" s="24" t="s">
        <v>364</v>
      </c>
      <c r="T9" s="24" t="s">
        <v>363</v>
      </c>
      <c r="U9" s="24" t="s">
        <v>364</v>
      </c>
      <c r="V9" s="24" t="s">
        <v>364</v>
      </c>
      <c r="W9" s="184" t="s">
        <v>174</v>
      </c>
      <c r="X9" s="184" t="s">
        <v>363</v>
      </c>
      <c r="Y9" s="24" t="s">
        <v>174</v>
      </c>
      <c r="Z9" s="24" t="s">
        <v>364</v>
      </c>
      <c r="AA9" s="24" t="s">
        <v>363</v>
      </c>
      <c r="AB9" s="24" t="s">
        <v>174</v>
      </c>
      <c r="AC9" s="24" t="s">
        <v>364</v>
      </c>
      <c r="AD9" s="24" t="s">
        <v>363</v>
      </c>
      <c r="AE9" s="24" t="s">
        <v>174</v>
      </c>
      <c r="AF9" s="24" t="s">
        <v>174</v>
      </c>
      <c r="AG9" s="24" t="s">
        <v>363</v>
      </c>
      <c r="AH9" s="24" t="s">
        <v>364</v>
      </c>
      <c r="AI9" s="24" t="s">
        <v>174</v>
      </c>
      <c r="AJ9" s="24" t="s">
        <v>364</v>
      </c>
      <c r="AK9" s="24" t="s">
        <v>364</v>
      </c>
      <c r="AL9" s="24" t="s">
        <v>364</v>
      </c>
      <c r="AM9" s="24" t="s">
        <v>363</v>
      </c>
      <c r="AN9" s="24" t="s">
        <v>363</v>
      </c>
      <c r="AO9" s="24" t="s">
        <v>363</v>
      </c>
      <c r="AP9" s="24" t="s">
        <v>364</v>
      </c>
      <c r="AQ9" s="24" t="s">
        <v>363</v>
      </c>
      <c r="AR9" s="24" t="s">
        <v>363</v>
      </c>
      <c r="AS9" s="24" t="s">
        <v>364</v>
      </c>
      <c r="AT9" s="24" t="s">
        <v>363</v>
      </c>
      <c r="AU9" s="24" t="s">
        <v>363</v>
      </c>
      <c r="AV9" s="24" t="s">
        <v>364</v>
      </c>
      <c r="AW9" s="24" t="s">
        <v>363</v>
      </c>
      <c r="AX9" s="24" t="s">
        <v>364</v>
      </c>
      <c r="AY9" s="24" t="s">
        <v>364</v>
      </c>
      <c r="AZ9" s="24" t="s">
        <v>364</v>
      </c>
      <c r="BA9" s="24" t="s">
        <v>364</v>
      </c>
      <c r="BB9" s="24" t="s">
        <v>363</v>
      </c>
      <c r="BC9" s="24" t="s">
        <v>364</v>
      </c>
      <c r="BD9" s="24" t="s">
        <v>174</v>
      </c>
      <c r="BE9" s="24" t="s">
        <v>174</v>
      </c>
      <c r="BF9" s="24" t="s">
        <v>364</v>
      </c>
      <c r="BG9" s="24" t="s">
        <v>174</v>
      </c>
      <c r="BH9" s="24" t="s">
        <v>174</v>
      </c>
      <c r="BI9" s="196" t="s">
        <v>174</v>
      </c>
      <c r="BJ9" s="196" t="s">
        <v>174</v>
      </c>
      <c r="BK9" s="24" t="s">
        <v>364</v>
      </c>
      <c r="BL9" s="24" t="s">
        <v>174</v>
      </c>
      <c r="BM9" s="196" t="s">
        <v>364</v>
      </c>
      <c r="BN9" s="196" t="s">
        <v>363</v>
      </c>
      <c r="BO9" s="24" t="s">
        <v>363</v>
      </c>
      <c r="BP9" s="24" t="s">
        <v>364</v>
      </c>
      <c r="BQ9" s="24" t="s">
        <v>364</v>
      </c>
      <c r="BR9" s="24" t="s">
        <v>364</v>
      </c>
      <c r="BS9" s="24" t="s">
        <v>364</v>
      </c>
      <c r="BT9" s="24" t="s">
        <v>174</v>
      </c>
      <c r="BU9" s="24"/>
      <c r="BV9" s="24" t="s">
        <v>174</v>
      </c>
      <c r="BW9" s="24" t="s">
        <v>364</v>
      </c>
      <c r="BX9" s="24" t="s">
        <v>174</v>
      </c>
      <c r="BY9" s="24" t="s">
        <v>174</v>
      </c>
    </row>
    <row r="10" spans="1:77" ht="18" x14ac:dyDescent="0.2">
      <c r="A10" s="154"/>
      <c r="B10" s="148"/>
      <c r="C10" s="146"/>
      <c r="D10" s="141" t="s">
        <v>96</v>
      </c>
      <c r="E10" s="17">
        <f t="shared" si="0"/>
        <v>0</v>
      </c>
      <c r="F10" s="17">
        <f t="shared" si="1"/>
        <v>6</v>
      </c>
      <c r="G10" s="24" t="s">
        <v>364</v>
      </c>
      <c r="H10" s="24" t="s">
        <v>364</v>
      </c>
      <c r="I10" s="24" t="s">
        <v>363</v>
      </c>
      <c r="J10" s="24" t="s">
        <v>364</v>
      </c>
      <c r="K10" s="24" t="s">
        <v>363</v>
      </c>
      <c r="L10" s="24" t="s">
        <v>364</v>
      </c>
      <c r="M10" s="24" t="s">
        <v>363</v>
      </c>
      <c r="N10" s="24" t="s">
        <v>363</v>
      </c>
      <c r="O10" s="24" t="s">
        <v>364</v>
      </c>
      <c r="P10" s="24" t="s">
        <v>364</v>
      </c>
      <c r="Q10" s="24" t="s">
        <v>364</v>
      </c>
      <c r="R10" s="24" t="s">
        <v>364</v>
      </c>
      <c r="S10" s="24" t="s">
        <v>364</v>
      </c>
      <c r="T10" s="24" t="s">
        <v>364</v>
      </c>
      <c r="U10" s="24" t="s">
        <v>364</v>
      </c>
      <c r="V10" s="24" t="s">
        <v>364</v>
      </c>
      <c r="W10" s="24" t="s">
        <v>364</v>
      </c>
      <c r="X10" s="24" t="s">
        <v>364</v>
      </c>
      <c r="Y10" s="24" t="s">
        <v>364</v>
      </c>
      <c r="Z10" s="24" t="s">
        <v>364</v>
      </c>
      <c r="AA10" s="24" t="s">
        <v>364</v>
      </c>
      <c r="AB10" s="24" t="s">
        <v>364</v>
      </c>
      <c r="AC10" s="24" t="s">
        <v>363</v>
      </c>
      <c r="AD10" s="24" t="s">
        <v>364</v>
      </c>
      <c r="AE10" s="24" t="s">
        <v>364</v>
      </c>
      <c r="AF10" s="24" t="s">
        <v>364</v>
      </c>
      <c r="AG10" s="24" t="s">
        <v>364</v>
      </c>
      <c r="AH10" s="24" t="s">
        <v>364</v>
      </c>
      <c r="AI10" s="24" t="s">
        <v>364</v>
      </c>
      <c r="AJ10" s="24" t="s">
        <v>364</v>
      </c>
      <c r="AK10" s="24" t="s">
        <v>364</v>
      </c>
      <c r="AL10" s="24" t="s">
        <v>364</v>
      </c>
      <c r="AM10" s="24" t="s">
        <v>364</v>
      </c>
      <c r="AN10" s="24" t="s">
        <v>364</v>
      </c>
      <c r="AO10" s="24" t="s">
        <v>364</v>
      </c>
      <c r="AP10" s="24" t="s">
        <v>364</v>
      </c>
      <c r="AQ10" s="24" t="s">
        <v>364</v>
      </c>
      <c r="AR10" s="24" t="s">
        <v>364</v>
      </c>
      <c r="AS10" s="24" t="s">
        <v>364</v>
      </c>
      <c r="AT10" s="24" t="s">
        <v>364</v>
      </c>
      <c r="AU10" s="24" t="s">
        <v>364</v>
      </c>
      <c r="AV10" s="24" t="s">
        <v>364</v>
      </c>
      <c r="AW10" s="24" t="s">
        <v>364</v>
      </c>
      <c r="AX10" s="24" t="s">
        <v>364</v>
      </c>
      <c r="AY10" s="24" t="s">
        <v>364</v>
      </c>
      <c r="AZ10" s="24" t="s">
        <v>364</v>
      </c>
      <c r="BA10" s="24" t="s">
        <v>364</v>
      </c>
      <c r="BB10" s="24" t="s">
        <v>364</v>
      </c>
      <c r="BC10" s="24" t="s">
        <v>364</v>
      </c>
      <c r="BD10" s="24" t="s">
        <v>364</v>
      </c>
      <c r="BE10" s="24" t="s">
        <v>364</v>
      </c>
      <c r="BF10" s="24" t="s">
        <v>364</v>
      </c>
      <c r="BG10" s="24" t="s">
        <v>364</v>
      </c>
      <c r="BH10" s="24" t="s">
        <v>364</v>
      </c>
      <c r="BI10" s="24" t="s">
        <v>364</v>
      </c>
      <c r="BJ10" s="24" t="s">
        <v>364</v>
      </c>
      <c r="BK10" s="24" t="s">
        <v>364</v>
      </c>
      <c r="BL10" s="24" t="s">
        <v>364</v>
      </c>
      <c r="BM10" s="24" t="s">
        <v>364</v>
      </c>
      <c r="BN10" s="24" t="s">
        <v>364</v>
      </c>
      <c r="BO10" s="24" t="s">
        <v>364</v>
      </c>
      <c r="BP10" s="24" t="s">
        <v>363</v>
      </c>
      <c r="BQ10" s="24" t="s">
        <v>364</v>
      </c>
      <c r="BR10" s="24" t="s">
        <v>364</v>
      </c>
      <c r="BS10" s="24" t="s">
        <v>364</v>
      </c>
      <c r="BT10" s="24" t="s">
        <v>364</v>
      </c>
      <c r="BU10" s="24"/>
      <c r="BV10" s="24" t="s">
        <v>364</v>
      </c>
      <c r="BW10" s="24" t="s">
        <v>364</v>
      </c>
      <c r="BX10" s="24" t="s">
        <v>364</v>
      </c>
      <c r="BY10" s="24" t="s">
        <v>364</v>
      </c>
    </row>
    <row r="11" spans="1:77" ht="18" x14ac:dyDescent="0.2">
      <c r="A11" s="154"/>
      <c r="B11" s="148"/>
      <c r="C11" s="145">
        <v>69</v>
      </c>
      <c r="D11" s="141" t="s">
        <v>97</v>
      </c>
      <c r="E11" s="17">
        <f t="shared" si="0"/>
        <v>17</v>
      </c>
      <c r="F11" s="17">
        <f t="shared" si="1"/>
        <v>23</v>
      </c>
      <c r="G11" s="24" t="s">
        <v>363</v>
      </c>
      <c r="H11" s="24" t="s">
        <v>364</v>
      </c>
      <c r="I11" s="24" t="s">
        <v>363</v>
      </c>
      <c r="J11" s="24" t="s">
        <v>363</v>
      </c>
      <c r="K11" s="24" t="s">
        <v>364</v>
      </c>
      <c r="L11" s="24" t="s">
        <v>363</v>
      </c>
      <c r="M11" s="24" t="s">
        <v>363</v>
      </c>
      <c r="N11" s="24" t="s">
        <v>363</v>
      </c>
      <c r="O11" s="24" t="s">
        <v>174</v>
      </c>
      <c r="P11" s="24" t="s">
        <v>364</v>
      </c>
      <c r="Q11" s="24" t="s">
        <v>364</v>
      </c>
      <c r="R11" s="24" t="s">
        <v>364</v>
      </c>
      <c r="S11" s="24" t="s">
        <v>364</v>
      </c>
      <c r="T11" s="24" t="s">
        <v>363</v>
      </c>
      <c r="U11" s="24" t="s">
        <v>363</v>
      </c>
      <c r="V11" s="24" t="s">
        <v>364</v>
      </c>
      <c r="W11" s="24" t="s">
        <v>174</v>
      </c>
      <c r="X11" s="24" t="s">
        <v>364</v>
      </c>
      <c r="Y11" s="24" t="s">
        <v>364</v>
      </c>
      <c r="Z11" s="24" t="s">
        <v>364</v>
      </c>
      <c r="AA11" s="24" t="s">
        <v>364</v>
      </c>
      <c r="AB11" s="24" t="s">
        <v>364</v>
      </c>
      <c r="AC11" s="24" t="s">
        <v>363</v>
      </c>
      <c r="AD11" s="24" t="s">
        <v>363</v>
      </c>
      <c r="AE11" s="24" t="s">
        <v>174</v>
      </c>
      <c r="AF11" s="24" t="s">
        <v>364</v>
      </c>
      <c r="AG11" s="24" t="s">
        <v>364</v>
      </c>
      <c r="AH11" s="24" t="s">
        <v>363</v>
      </c>
      <c r="AI11" s="24" t="s">
        <v>174</v>
      </c>
      <c r="AJ11" s="24" t="s">
        <v>364</v>
      </c>
      <c r="AK11" s="24" t="s">
        <v>364</v>
      </c>
      <c r="AL11" s="24" t="s">
        <v>364</v>
      </c>
      <c r="AM11" s="24" t="s">
        <v>364</v>
      </c>
      <c r="AN11" s="24" t="s">
        <v>364</v>
      </c>
      <c r="AO11" s="24" t="s">
        <v>363</v>
      </c>
      <c r="AP11" s="24" t="s">
        <v>364</v>
      </c>
      <c r="AQ11" s="24" t="s">
        <v>363</v>
      </c>
      <c r="AR11" s="24" t="s">
        <v>363</v>
      </c>
      <c r="AS11" s="24" t="s">
        <v>363</v>
      </c>
      <c r="AT11" s="24" t="s">
        <v>363</v>
      </c>
      <c r="AU11" s="24" t="s">
        <v>363</v>
      </c>
      <c r="AV11" s="24" t="s">
        <v>363</v>
      </c>
      <c r="AW11" s="24" t="s">
        <v>364</v>
      </c>
      <c r="AX11" s="24" t="s">
        <v>364</v>
      </c>
      <c r="AY11" s="24" t="s">
        <v>364</v>
      </c>
      <c r="AZ11" s="24" t="s">
        <v>364</v>
      </c>
      <c r="BA11" s="24" t="s">
        <v>363</v>
      </c>
      <c r="BB11" s="24" t="s">
        <v>363</v>
      </c>
      <c r="BC11" s="24" t="s">
        <v>174</v>
      </c>
      <c r="BD11" s="24" t="s">
        <v>174</v>
      </c>
      <c r="BE11" s="24" t="s">
        <v>364</v>
      </c>
      <c r="BF11" s="24" t="s">
        <v>174</v>
      </c>
      <c r="BG11" s="24" t="s">
        <v>174</v>
      </c>
      <c r="BH11" s="24" t="s">
        <v>174</v>
      </c>
      <c r="BI11" s="24" t="s">
        <v>364</v>
      </c>
      <c r="BJ11" s="24" t="s">
        <v>174</v>
      </c>
      <c r="BK11" s="24" t="s">
        <v>364</v>
      </c>
      <c r="BL11" s="24" t="s">
        <v>364</v>
      </c>
      <c r="BM11" s="24" t="s">
        <v>174</v>
      </c>
      <c r="BN11" s="24" t="s">
        <v>364</v>
      </c>
      <c r="BO11" s="24" t="s">
        <v>363</v>
      </c>
      <c r="BP11" s="24" t="s">
        <v>363</v>
      </c>
      <c r="BQ11" s="24" t="s">
        <v>174</v>
      </c>
      <c r="BR11" s="24" t="s">
        <v>363</v>
      </c>
      <c r="BS11" s="24" t="s">
        <v>364</v>
      </c>
      <c r="BT11" s="24" t="s">
        <v>174</v>
      </c>
      <c r="BU11" s="24" t="s">
        <v>152</v>
      </c>
      <c r="BV11" s="24" t="s">
        <v>174</v>
      </c>
      <c r="BW11" s="24" t="s">
        <v>174</v>
      </c>
      <c r="BX11" s="24" t="s">
        <v>174</v>
      </c>
      <c r="BY11" s="24" t="s">
        <v>174</v>
      </c>
    </row>
    <row r="12" spans="1:77" ht="18" x14ac:dyDescent="0.2">
      <c r="A12" s="154"/>
      <c r="B12" s="148"/>
      <c r="C12" s="145">
        <v>6</v>
      </c>
      <c r="D12" s="141" t="s">
        <v>100</v>
      </c>
      <c r="E12" s="17">
        <f t="shared" si="0"/>
        <v>14</v>
      </c>
      <c r="F12" s="17">
        <f t="shared" si="1"/>
        <v>23</v>
      </c>
      <c r="G12" s="24" t="s">
        <v>364</v>
      </c>
      <c r="H12" s="24" t="s">
        <v>363</v>
      </c>
      <c r="I12" s="24" t="s">
        <v>363</v>
      </c>
      <c r="J12" s="24" t="s">
        <v>363</v>
      </c>
      <c r="K12" s="24" t="s">
        <v>363</v>
      </c>
      <c r="L12" s="24" t="s">
        <v>363</v>
      </c>
      <c r="M12" s="24" t="s">
        <v>363</v>
      </c>
      <c r="N12" s="24" t="s">
        <v>364</v>
      </c>
      <c r="O12" s="24" t="s">
        <v>174</v>
      </c>
      <c r="P12" s="24" t="s">
        <v>363</v>
      </c>
      <c r="Q12" s="24" t="s">
        <v>363</v>
      </c>
      <c r="R12" s="24" t="s">
        <v>174</v>
      </c>
      <c r="S12" s="24" t="s">
        <v>364</v>
      </c>
      <c r="T12" s="24" t="s">
        <v>363</v>
      </c>
      <c r="U12" s="24" t="s">
        <v>363</v>
      </c>
      <c r="V12" s="24" t="s">
        <v>364</v>
      </c>
      <c r="W12" s="24" t="s">
        <v>364</v>
      </c>
      <c r="X12" s="24" t="s">
        <v>363</v>
      </c>
      <c r="Y12" s="24" t="s">
        <v>174</v>
      </c>
      <c r="Z12" s="24" t="s">
        <v>363</v>
      </c>
      <c r="AA12" s="24" t="s">
        <v>363</v>
      </c>
      <c r="AB12" s="24" t="s">
        <v>364</v>
      </c>
      <c r="AC12" s="24" t="s">
        <v>364</v>
      </c>
      <c r="AD12" s="24" t="s">
        <v>364</v>
      </c>
      <c r="AE12" s="24" t="s">
        <v>364</v>
      </c>
      <c r="AF12" s="24" t="s">
        <v>364</v>
      </c>
      <c r="AG12" s="24" t="s">
        <v>363</v>
      </c>
      <c r="AH12" s="24" t="s">
        <v>363</v>
      </c>
      <c r="AI12" s="24" t="s">
        <v>174</v>
      </c>
      <c r="AJ12" s="24" t="s">
        <v>364</v>
      </c>
      <c r="AK12" s="24" t="s">
        <v>363</v>
      </c>
      <c r="AL12" s="24" t="s">
        <v>364</v>
      </c>
      <c r="AM12" s="24" t="s">
        <v>364</v>
      </c>
      <c r="AN12" s="24" t="s">
        <v>363</v>
      </c>
      <c r="AO12" s="24" t="s">
        <v>363</v>
      </c>
      <c r="AP12" s="24" t="s">
        <v>364</v>
      </c>
      <c r="AQ12" s="24" t="s">
        <v>363</v>
      </c>
      <c r="AR12" s="24" t="s">
        <v>363</v>
      </c>
      <c r="AS12" s="24" t="s">
        <v>364</v>
      </c>
      <c r="AT12" s="24" t="s">
        <v>364</v>
      </c>
      <c r="AU12" s="24" t="s">
        <v>364</v>
      </c>
      <c r="AV12" s="24" t="s">
        <v>364</v>
      </c>
      <c r="AW12" s="24" t="s">
        <v>364</v>
      </c>
      <c r="AX12" s="24" t="s">
        <v>364</v>
      </c>
      <c r="AY12" s="24" t="s">
        <v>364</v>
      </c>
      <c r="AZ12" s="24" t="s">
        <v>364</v>
      </c>
      <c r="BA12" s="24" t="s">
        <v>364</v>
      </c>
      <c r="BB12" s="24" t="s">
        <v>364</v>
      </c>
      <c r="BC12" s="24" t="s">
        <v>364</v>
      </c>
      <c r="BD12" s="24" t="s">
        <v>364</v>
      </c>
      <c r="BE12" s="24" t="s">
        <v>174</v>
      </c>
      <c r="BF12" s="24" t="s">
        <v>174</v>
      </c>
      <c r="BG12" s="24" t="s">
        <v>364</v>
      </c>
      <c r="BH12" s="24" t="s">
        <v>174</v>
      </c>
      <c r="BI12" s="24" t="s">
        <v>174</v>
      </c>
      <c r="BJ12" s="24" t="s">
        <v>364</v>
      </c>
      <c r="BK12" s="24" t="s">
        <v>364</v>
      </c>
      <c r="BL12" s="24" t="s">
        <v>364</v>
      </c>
      <c r="BM12" s="24" t="s">
        <v>174</v>
      </c>
      <c r="BN12" s="24" t="s">
        <v>363</v>
      </c>
      <c r="BO12" s="24" t="s">
        <v>364</v>
      </c>
      <c r="BP12" s="24" t="s">
        <v>363</v>
      </c>
      <c r="BQ12" s="24" t="s">
        <v>174</v>
      </c>
      <c r="BR12" s="24" t="s">
        <v>363</v>
      </c>
      <c r="BS12" s="218" t="s">
        <v>174</v>
      </c>
      <c r="BT12" s="218" t="s">
        <v>174</v>
      </c>
      <c r="BU12" s="24" t="s">
        <v>152</v>
      </c>
      <c r="BV12" s="24" t="s">
        <v>364</v>
      </c>
      <c r="BW12" s="24" t="s">
        <v>174</v>
      </c>
      <c r="BX12" s="24" t="s">
        <v>364</v>
      </c>
      <c r="BY12" s="24" t="s">
        <v>174</v>
      </c>
    </row>
    <row r="13" spans="1:77" ht="18" x14ac:dyDescent="0.2">
      <c r="A13" s="154"/>
      <c r="B13" s="148"/>
      <c r="C13" s="145"/>
      <c r="D13" s="141" t="s">
        <v>360</v>
      </c>
      <c r="E13" s="17">
        <f t="shared" si="0"/>
        <v>25</v>
      </c>
      <c r="F13" s="17">
        <f t="shared" si="1"/>
        <v>31</v>
      </c>
      <c r="G13" s="24" t="s">
        <v>363</v>
      </c>
      <c r="H13" s="24" t="s">
        <v>363</v>
      </c>
      <c r="I13" s="24" t="s">
        <v>363</v>
      </c>
      <c r="J13" s="24" t="s">
        <v>364</v>
      </c>
      <c r="K13" s="24" t="s">
        <v>364</v>
      </c>
      <c r="L13" s="24" t="s">
        <v>363</v>
      </c>
      <c r="M13" s="24" t="s">
        <v>363</v>
      </c>
      <c r="N13" s="24" t="s">
        <v>363</v>
      </c>
      <c r="O13" s="24" t="s">
        <v>174</v>
      </c>
      <c r="P13" s="24" t="s">
        <v>363</v>
      </c>
      <c r="Q13" s="24" t="s">
        <v>363</v>
      </c>
      <c r="R13" s="24" t="s">
        <v>174</v>
      </c>
      <c r="S13" s="24" t="s">
        <v>174</v>
      </c>
      <c r="T13" s="24" t="s">
        <v>363</v>
      </c>
      <c r="U13" s="24" t="s">
        <v>363</v>
      </c>
      <c r="V13" s="184" t="s">
        <v>174</v>
      </c>
      <c r="W13" s="184" t="s">
        <v>174</v>
      </c>
      <c r="X13" s="184" t="s">
        <v>363</v>
      </c>
      <c r="Y13" s="24" t="s">
        <v>174</v>
      </c>
      <c r="Z13" s="24" t="s">
        <v>364</v>
      </c>
      <c r="AA13" s="24" t="s">
        <v>363</v>
      </c>
      <c r="AB13" s="24" t="s">
        <v>174</v>
      </c>
      <c r="AC13" s="24" t="s">
        <v>363</v>
      </c>
      <c r="AD13" s="24" t="s">
        <v>363</v>
      </c>
      <c r="AE13" s="24" t="s">
        <v>174</v>
      </c>
      <c r="AF13" s="24" t="s">
        <v>174</v>
      </c>
      <c r="AG13" s="24" t="s">
        <v>363</v>
      </c>
      <c r="AH13" s="24" t="s">
        <v>363</v>
      </c>
      <c r="AI13" s="24" t="s">
        <v>174</v>
      </c>
      <c r="AJ13" s="24" t="s">
        <v>364</v>
      </c>
      <c r="AK13" s="24" t="s">
        <v>364</v>
      </c>
      <c r="AL13" s="24" t="s">
        <v>363</v>
      </c>
      <c r="AM13" s="24" t="s">
        <v>363</v>
      </c>
      <c r="AN13" s="24" t="s">
        <v>364</v>
      </c>
      <c r="AO13" s="24" t="s">
        <v>364</v>
      </c>
      <c r="AP13" s="24" t="s">
        <v>363</v>
      </c>
      <c r="AQ13" s="24" t="s">
        <v>363</v>
      </c>
      <c r="AR13" s="24" t="s">
        <v>364</v>
      </c>
      <c r="AS13" s="24" t="s">
        <v>363</v>
      </c>
      <c r="AT13" s="24" t="s">
        <v>363</v>
      </c>
      <c r="AU13" s="24" t="s">
        <v>363</v>
      </c>
      <c r="AV13" s="24" t="s">
        <v>363</v>
      </c>
      <c r="AW13" s="24" t="s">
        <v>363</v>
      </c>
      <c r="AX13" s="24" t="s">
        <v>364</v>
      </c>
      <c r="AY13" s="24" t="s">
        <v>363</v>
      </c>
      <c r="AZ13" s="24" t="s">
        <v>363</v>
      </c>
      <c r="BA13" s="24" t="s">
        <v>363</v>
      </c>
      <c r="BB13" s="24" t="s">
        <v>364</v>
      </c>
      <c r="BC13" s="24" t="s">
        <v>174</v>
      </c>
      <c r="BD13" s="24" t="s">
        <v>174</v>
      </c>
      <c r="BE13" s="24" t="s">
        <v>174</v>
      </c>
      <c r="BF13" s="24" t="s">
        <v>174</v>
      </c>
      <c r="BG13" s="24" t="s">
        <v>174</v>
      </c>
      <c r="BH13" s="24" t="s">
        <v>174</v>
      </c>
      <c r="BI13" s="24" t="s">
        <v>174</v>
      </c>
      <c r="BJ13" s="24" t="s">
        <v>174</v>
      </c>
      <c r="BK13" s="24" t="s">
        <v>364</v>
      </c>
      <c r="BL13" s="24" t="s">
        <v>364</v>
      </c>
      <c r="BM13" s="218" t="s">
        <v>364</v>
      </c>
      <c r="BN13" s="24" t="s">
        <v>364</v>
      </c>
      <c r="BO13" s="24" t="s">
        <v>363</v>
      </c>
      <c r="BP13" s="24" t="s">
        <v>363</v>
      </c>
      <c r="BQ13" s="24" t="s">
        <v>174</v>
      </c>
      <c r="BR13" s="24" t="s">
        <v>363</v>
      </c>
      <c r="BS13" s="218" t="s">
        <v>174</v>
      </c>
      <c r="BT13" s="218" t="s">
        <v>174</v>
      </c>
      <c r="BU13" s="24"/>
      <c r="BV13" s="24" t="s">
        <v>174</v>
      </c>
      <c r="BW13" s="24" t="s">
        <v>174</v>
      </c>
      <c r="BX13" s="24" t="s">
        <v>174</v>
      </c>
      <c r="BY13" s="24" t="s">
        <v>174</v>
      </c>
    </row>
    <row r="14" spans="1:77" ht="18" x14ac:dyDescent="0.2">
      <c r="A14" s="154"/>
      <c r="B14" s="148"/>
      <c r="C14" s="145">
        <v>30</v>
      </c>
      <c r="D14" s="141" t="s">
        <v>350</v>
      </c>
      <c r="E14" s="17">
        <f t="shared" si="0"/>
        <v>27</v>
      </c>
      <c r="F14" s="17">
        <f t="shared" si="1"/>
        <v>19</v>
      </c>
      <c r="G14" s="24" t="s">
        <v>363</v>
      </c>
      <c r="H14" s="24" t="s">
        <v>363</v>
      </c>
      <c r="I14" s="24" t="s">
        <v>363</v>
      </c>
      <c r="J14" s="24" t="s">
        <v>363</v>
      </c>
      <c r="K14" s="24" t="s">
        <v>364</v>
      </c>
      <c r="L14" s="24" t="s">
        <v>363</v>
      </c>
      <c r="M14" s="24" t="s">
        <v>364</v>
      </c>
      <c r="N14" s="24" t="s">
        <v>364</v>
      </c>
      <c r="O14" s="24" t="s">
        <v>174</v>
      </c>
      <c r="P14" s="24" t="s">
        <v>363</v>
      </c>
      <c r="Q14" s="24" t="s">
        <v>364</v>
      </c>
      <c r="R14" s="24" t="s">
        <v>174</v>
      </c>
      <c r="S14" s="24" t="s">
        <v>174</v>
      </c>
      <c r="T14" s="24" t="s">
        <v>363</v>
      </c>
      <c r="U14" s="24" t="s">
        <v>364</v>
      </c>
      <c r="V14" s="184" t="s">
        <v>174</v>
      </c>
      <c r="W14" s="184" t="s">
        <v>174</v>
      </c>
      <c r="X14" s="24" t="s">
        <v>364</v>
      </c>
      <c r="Y14" s="24" t="s">
        <v>174</v>
      </c>
      <c r="Z14" s="24" t="s">
        <v>364</v>
      </c>
      <c r="AA14" s="24" t="s">
        <v>364</v>
      </c>
      <c r="AB14" s="24" t="s">
        <v>174</v>
      </c>
      <c r="AC14" s="24" t="s">
        <v>364</v>
      </c>
      <c r="AD14" s="24" t="s">
        <v>363</v>
      </c>
      <c r="AE14" s="24" t="s">
        <v>174</v>
      </c>
      <c r="AF14" s="24" t="s">
        <v>174</v>
      </c>
      <c r="AG14" s="24" t="s">
        <v>364</v>
      </c>
      <c r="AH14" s="24" t="s">
        <v>364</v>
      </c>
      <c r="AI14" s="24" t="s">
        <v>174</v>
      </c>
      <c r="AJ14" s="24" t="s">
        <v>364</v>
      </c>
      <c r="AK14" s="24" t="s">
        <v>364</v>
      </c>
      <c r="AL14" s="24" t="s">
        <v>364</v>
      </c>
      <c r="AM14" s="24" t="s">
        <v>363</v>
      </c>
      <c r="AN14" s="24" t="s">
        <v>363</v>
      </c>
      <c r="AO14" s="24" t="s">
        <v>364</v>
      </c>
      <c r="AP14" s="24" t="s">
        <v>364</v>
      </c>
      <c r="AQ14" s="24" t="s">
        <v>363</v>
      </c>
      <c r="AR14" s="24" t="s">
        <v>363</v>
      </c>
      <c r="AS14" s="24" t="s">
        <v>363</v>
      </c>
      <c r="AT14" s="24" t="s">
        <v>363</v>
      </c>
      <c r="AU14" s="24" t="s">
        <v>364</v>
      </c>
      <c r="AV14" s="24" t="s">
        <v>363</v>
      </c>
      <c r="AW14" s="24" t="s">
        <v>363</v>
      </c>
      <c r="AX14" s="24" t="s">
        <v>364</v>
      </c>
      <c r="AY14" s="24" t="s">
        <v>363</v>
      </c>
      <c r="AZ14" s="24" t="s">
        <v>364</v>
      </c>
      <c r="BA14" s="24" t="s">
        <v>363</v>
      </c>
      <c r="BB14" s="24" t="s">
        <v>363</v>
      </c>
      <c r="BC14" s="24" t="s">
        <v>174</v>
      </c>
      <c r="BD14" s="24" t="s">
        <v>174</v>
      </c>
      <c r="BE14" s="24" t="s">
        <v>174</v>
      </c>
      <c r="BF14" s="24" t="s">
        <v>174</v>
      </c>
      <c r="BG14" s="24" t="s">
        <v>174</v>
      </c>
      <c r="BH14" s="24" t="s">
        <v>174</v>
      </c>
      <c r="BI14" s="24" t="s">
        <v>174</v>
      </c>
      <c r="BJ14" s="24" t="s">
        <v>174</v>
      </c>
      <c r="BK14" s="24" t="s">
        <v>174</v>
      </c>
      <c r="BL14" s="24" t="s">
        <v>364</v>
      </c>
      <c r="BM14" s="24" t="s">
        <v>174</v>
      </c>
      <c r="BN14" s="24" t="s">
        <v>364</v>
      </c>
      <c r="BO14" s="24" t="s">
        <v>364</v>
      </c>
      <c r="BP14" s="24" t="s">
        <v>364</v>
      </c>
      <c r="BQ14" s="24" t="s">
        <v>174</v>
      </c>
      <c r="BR14" s="24" t="s">
        <v>364</v>
      </c>
      <c r="BS14" s="218" t="s">
        <v>174</v>
      </c>
      <c r="BT14" s="218" t="s">
        <v>174</v>
      </c>
      <c r="BU14" s="24" t="s">
        <v>152</v>
      </c>
      <c r="BV14" s="24" t="s">
        <v>174</v>
      </c>
      <c r="BW14" s="24" t="s">
        <v>174</v>
      </c>
      <c r="BX14" s="24" t="s">
        <v>174</v>
      </c>
      <c r="BY14" s="24" t="s">
        <v>174</v>
      </c>
    </row>
    <row r="15" spans="1:77" ht="18" x14ac:dyDescent="0.2">
      <c r="A15" s="154"/>
      <c r="B15" s="148"/>
      <c r="C15" s="145"/>
      <c r="D15" s="141" t="s">
        <v>351</v>
      </c>
      <c r="E15" s="17">
        <f t="shared" si="0"/>
        <v>18</v>
      </c>
      <c r="F15" s="17">
        <f t="shared" si="1"/>
        <v>33</v>
      </c>
      <c r="G15" s="24" t="s">
        <v>363</v>
      </c>
      <c r="H15" s="24" t="s">
        <v>363</v>
      </c>
      <c r="I15" s="24" t="s">
        <v>363</v>
      </c>
      <c r="J15" s="24" t="s">
        <v>363</v>
      </c>
      <c r="K15" s="24" t="s">
        <v>363</v>
      </c>
      <c r="L15" s="24" t="s">
        <v>363</v>
      </c>
      <c r="M15" s="24" t="s">
        <v>363</v>
      </c>
      <c r="N15" s="24" t="s">
        <v>363</v>
      </c>
      <c r="O15" s="24" t="s">
        <v>364</v>
      </c>
      <c r="P15" s="24" t="s">
        <v>363</v>
      </c>
      <c r="Q15" s="24" t="s">
        <v>363</v>
      </c>
      <c r="R15" s="24" t="s">
        <v>174</v>
      </c>
      <c r="S15" s="24" t="s">
        <v>174</v>
      </c>
      <c r="T15" s="24" t="s">
        <v>363</v>
      </c>
      <c r="U15" s="24" t="s">
        <v>363</v>
      </c>
      <c r="V15" s="184" t="s">
        <v>174</v>
      </c>
      <c r="W15" s="24" t="s">
        <v>364</v>
      </c>
      <c r="X15" s="24" t="s">
        <v>363</v>
      </c>
      <c r="Y15" s="24" t="s">
        <v>174</v>
      </c>
      <c r="Z15" s="24" t="s">
        <v>364</v>
      </c>
      <c r="AA15" s="24" t="s">
        <v>364</v>
      </c>
      <c r="AB15" s="24" t="s">
        <v>364</v>
      </c>
      <c r="AC15" s="24" t="s">
        <v>363</v>
      </c>
      <c r="AD15" s="24" t="s">
        <v>364</v>
      </c>
      <c r="AE15" s="24" t="s">
        <v>364</v>
      </c>
      <c r="AF15" s="24" t="s">
        <v>174</v>
      </c>
      <c r="AG15" s="24" t="s">
        <v>363</v>
      </c>
      <c r="AH15" s="24" t="s">
        <v>363</v>
      </c>
      <c r="AI15" s="24" t="s">
        <v>174</v>
      </c>
      <c r="AJ15" s="24" t="s">
        <v>363</v>
      </c>
      <c r="AK15" s="24" t="s">
        <v>363</v>
      </c>
      <c r="AL15" s="24" t="s">
        <v>363</v>
      </c>
      <c r="AM15" s="24" t="s">
        <v>363</v>
      </c>
      <c r="AN15" s="24" t="s">
        <v>363</v>
      </c>
      <c r="AO15" s="24" t="s">
        <v>363</v>
      </c>
      <c r="AP15" s="24" t="s">
        <v>363</v>
      </c>
      <c r="AQ15" s="24" t="s">
        <v>363</v>
      </c>
      <c r="AR15" s="24" t="s">
        <v>364</v>
      </c>
      <c r="AS15" s="24" t="s">
        <v>364</v>
      </c>
      <c r="AT15" s="24" t="s">
        <v>363</v>
      </c>
      <c r="AU15" s="24" t="s">
        <v>364</v>
      </c>
      <c r="AV15" s="24" t="s">
        <v>363</v>
      </c>
      <c r="AW15" s="24" t="s">
        <v>364</v>
      </c>
      <c r="AX15" s="24" t="s">
        <v>363</v>
      </c>
      <c r="AY15" s="24" t="s">
        <v>363</v>
      </c>
      <c r="AZ15" s="24" t="s">
        <v>363</v>
      </c>
      <c r="BA15" s="24" t="s">
        <v>363</v>
      </c>
      <c r="BB15" s="24" t="s">
        <v>364</v>
      </c>
      <c r="BC15" s="24" t="s">
        <v>174</v>
      </c>
      <c r="BD15" s="24" t="s">
        <v>174</v>
      </c>
      <c r="BE15" s="24" t="s">
        <v>364</v>
      </c>
      <c r="BF15" s="24" t="s">
        <v>174</v>
      </c>
      <c r="BG15" s="24" t="s">
        <v>364</v>
      </c>
      <c r="BH15" s="24" t="s">
        <v>174</v>
      </c>
      <c r="BI15" s="24" t="s">
        <v>174</v>
      </c>
      <c r="BJ15" s="24" t="s">
        <v>364</v>
      </c>
      <c r="BK15" s="24" t="s">
        <v>174</v>
      </c>
      <c r="BL15" s="24" t="s">
        <v>174</v>
      </c>
      <c r="BM15" s="24" t="s">
        <v>174</v>
      </c>
      <c r="BN15" s="24" t="s">
        <v>363</v>
      </c>
      <c r="BO15" s="24" t="s">
        <v>364</v>
      </c>
      <c r="BP15" s="24" t="s">
        <v>363</v>
      </c>
      <c r="BQ15" s="24" t="s">
        <v>174</v>
      </c>
      <c r="BR15" s="24" t="s">
        <v>363</v>
      </c>
      <c r="BS15" s="218" t="s">
        <v>174</v>
      </c>
      <c r="BT15" s="218" t="s">
        <v>364</v>
      </c>
      <c r="BU15" s="24"/>
      <c r="BV15" s="24" t="s">
        <v>174</v>
      </c>
      <c r="BW15" s="24" t="s">
        <v>174</v>
      </c>
      <c r="BX15" s="24" t="s">
        <v>364</v>
      </c>
      <c r="BY15" s="24" t="s">
        <v>364</v>
      </c>
    </row>
    <row r="16" spans="1:77" ht="18" x14ac:dyDescent="0.2">
      <c r="A16" s="154"/>
      <c r="B16" s="148"/>
      <c r="C16" s="145"/>
      <c r="D16" s="141" t="s">
        <v>370</v>
      </c>
      <c r="E16" s="17">
        <f t="shared" si="0"/>
        <v>8</v>
      </c>
      <c r="F16" s="17">
        <f t="shared" si="1"/>
        <v>4</v>
      </c>
      <c r="G16" s="24" t="s">
        <v>363</v>
      </c>
      <c r="H16" s="24" t="s">
        <v>363</v>
      </c>
      <c r="I16" s="24" t="s">
        <v>363</v>
      </c>
      <c r="J16" s="24" t="s">
        <v>364</v>
      </c>
      <c r="K16" s="24" t="s">
        <v>364</v>
      </c>
      <c r="L16" s="24" t="s">
        <v>363</v>
      </c>
      <c r="M16" s="24" t="s">
        <v>364</v>
      </c>
      <c r="N16" s="24" t="s">
        <v>364</v>
      </c>
      <c r="O16" s="24" t="s">
        <v>364</v>
      </c>
      <c r="P16" s="24" t="s">
        <v>364</v>
      </c>
      <c r="Q16" s="24" t="s">
        <v>364</v>
      </c>
      <c r="R16" s="24" t="s">
        <v>364</v>
      </c>
      <c r="S16" s="24" t="s">
        <v>364</v>
      </c>
      <c r="T16" s="24" t="s">
        <v>364</v>
      </c>
      <c r="U16" s="24" t="s">
        <v>364</v>
      </c>
      <c r="V16" s="24" t="s">
        <v>364</v>
      </c>
      <c r="W16" s="24" t="s">
        <v>364</v>
      </c>
      <c r="X16" s="24" t="s">
        <v>364</v>
      </c>
      <c r="Y16" s="24" t="s">
        <v>364</v>
      </c>
      <c r="Z16" s="24" t="s">
        <v>364</v>
      </c>
      <c r="AA16" s="24" t="s">
        <v>364</v>
      </c>
      <c r="AB16" s="24" t="s">
        <v>364</v>
      </c>
      <c r="AC16" s="24" t="s">
        <v>364</v>
      </c>
      <c r="AD16" s="24" t="s">
        <v>364</v>
      </c>
      <c r="AE16" s="24" t="s">
        <v>364</v>
      </c>
      <c r="AF16" s="24" t="s">
        <v>364</v>
      </c>
      <c r="AG16" s="24" t="s">
        <v>364</v>
      </c>
      <c r="AH16" s="24" t="s">
        <v>364</v>
      </c>
      <c r="AI16" s="24" t="s">
        <v>364</v>
      </c>
      <c r="AJ16" s="24" t="s">
        <v>364</v>
      </c>
      <c r="AK16" s="24" t="s">
        <v>364</v>
      </c>
      <c r="AL16" s="24" t="s">
        <v>364</v>
      </c>
      <c r="AM16" s="24" t="s">
        <v>364</v>
      </c>
      <c r="AN16" s="24" t="s">
        <v>364</v>
      </c>
      <c r="AO16" s="24" t="s">
        <v>364</v>
      </c>
      <c r="AP16" s="24" t="s">
        <v>364</v>
      </c>
      <c r="AQ16" s="24" t="s">
        <v>364</v>
      </c>
      <c r="AR16" s="24" t="s">
        <v>364</v>
      </c>
      <c r="AS16" s="24" t="s">
        <v>364</v>
      </c>
      <c r="AT16" s="24" t="s">
        <v>364</v>
      </c>
      <c r="AU16" s="24" t="s">
        <v>364</v>
      </c>
      <c r="AV16" s="24" t="s">
        <v>364</v>
      </c>
      <c r="AW16" s="24" t="s">
        <v>364</v>
      </c>
      <c r="AX16" s="24" t="s">
        <v>364</v>
      </c>
      <c r="AY16" s="24" t="s">
        <v>364</v>
      </c>
      <c r="AZ16" s="24" t="s">
        <v>364</v>
      </c>
      <c r="BA16" s="24" t="s">
        <v>364</v>
      </c>
      <c r="BB16" s="24" t="s">
        <v>364</v>
      </c>
      <c r="BC16" s="24" t="s">
        <v>364</v>
      </c>
      <c r="BD16" s="24" t="s">
        <v>174</v>
      </c>
      <c r="BE16" s="24" t="s">
        <v>174</v>
      </c>
      <c r="BF16" s="24" t="s">
        <v>364</v>
      </c>
      <c r="BG16" s="24" t="s">
        <v>364</v>
      </c>
      <c r="BH16" s="24" t="s">
        <v>364</v>
      </c>
      <c r="BI16" s="24" t="s">
        <v>364</v>
      </c>
      <c r="BJ16" s="24" t="s">
        <v>364</v>
      </c>
      <c r="BK16" s="24" t="s">
        <v>174</v>
      </c>
      <c r="BL16" s="24" t="s">
        <v>174</v>
      </c>
      <c r="BM16" s="24" t="s">
        <v>174</v>
      </c>
      <c r="BN16" s="24" t="s">
        <v>364</v>
      </c>
      <c r="BO16" s="24" t="s">
        <v>364</v>
      </c>
      <c r="BP16" s="24" t="s">
        <v>364</v>
      </c>
      <c r="BQ16" s="24" t="s">
        <v>174</v>
      </c>
      <c r="BR16" s="218" t="s">
        <v>364</v>
      </c>
      <c r="BS16" s="218" t="s">
        <v>364</v>
      </c>
      <c r="BT16" s="24" t="s">
        <v>364</v>
      </c>
      <c r="BU16" s="24"/>
      <c r="BV16" s="24" t="s">
        <v>174</v>
      </c>
      <c r="BW16" s="24" t="s">
        <v>364</v>
      </c>
      <c r="BX16" s="24" t="s">
        <v>364</v>
      </c>
      <c r="BY16" s="24" t="s">
        <v>174</v>
      </c>
    </row>
    <row r="17" spans="1:77" ht="18" x14ac:dyDescent="0.2">
      <c r="A17" s="154"/>
      <c r="B17" s="148"/>
      <c r="C17" s="145">
        <v>3</v>
      </c>
      <c r="D17" s="141" t="s">
        <v>108</v>
      </c>
      <c r="E17" s="17">
        <f t="shared" si="0"/>
        <v>7</v>
      </c>
      <c r="F17" s="17">
        <f t="shared" si="1"/>
        <v>11</v>
      </c>
      <c r="G17" s="24" t="s">
        <v>363</v>
      </c>
      <c r="H17" s="24" t="s">
        <v>364</v>
      </c>
      <c r="I17" s="24" t="s">
        <v>364</v>
      </c>
      <c r="J17" s="24" t="s">
        <v>364</v>
      </c>
      <c r="K17" s="24" t="s">
        <v>364</v>
      </c>
      <c r="L17" s="24" t="s">
        <v>363</v>
      </c>
      <c r="M17" s="24" t="s">
        <v>363</v>
      </c>
      <c r="N17" s="24" t="s">
        <v>364</v>
      </c>
      <c r="O17" s="24" t="s">
        <v>364</v>
      </c>
      <c r="P17" s="24" t="s">
        <v>363</v>
      </c>
      <c r="Q17" s="24" t="s">
        <v>364</v>
      </c>
      <c r="R17" s="24" t="s">
        <v>364</v>
      </c>
      <c r="S17" s="24" t="s">
        <v>174</v>
      </c>
      <c r="T17" s="24" t="s">
        <v>363</v>
      </c>
      <c r="U17" s="24" t="s">
        <v>363</v>
      </c>
      <c r="V17" s="24" t="s">
        <v>364</v>
      </c>
      <c r="W17" s="24" t="s">
        <v>174</v>
      </c>
      <c r="X17" s="24" t="s">
        <v>364</v>
      </c>
      <c r="Y17" s="24" t="s">
        <v>364</v>
      </c>
      <c r="Z17" s="24" t="s">
        <v>364</v>
      </c>
      <c r="AA17" s="24" t="s">
        <v>364</v>
      </c>
      <c r="AB17" s="24" t="s">
        <v>364</v>
      </c>
      <c r="AC17" s="24" t="s">
        <v>364</v>
      </c>
      <c r="AD17" s="24" t="s">
        <v>363</v>
      </c>
      <c r="AE17" s="24" t="s">
        <v>364</v>
      </c>
      <c r="AF17" s="24" t="s">
        <v>364</v>
      </c>
      <c r="AG17" s="24" t="s">
        <v>363</v>
      </c>
      <c r="AH17" s="24" t="s">
        <v>364</v>
      </c>
      <c r="AI17" s="24" t="s">
        <v>364</v>
      </c>
      <c r="AJ17" s="24" t="s">
        <v>363</v>
      </c>
      <c r="AK17" s="24" t="s">
        <v>364</v>
      </c>
      <c r="AL17" s="24" t="s">
        <v>363</v>
      </c>
      <c r="AM17" s="24" t="s">
        <v>364</v>
      </c>
      <c r="AN17" s="24" t="s">
        <v>363</v>
      </c>
      <c r="AO17" s="24" t="s">
        <v>364</v>
      </c>
      <c r="AP17" s="24" t="s">
        <v>364</v>
      </c>
      <c r="AQ17" s="24" t="s">
        <v>364</v>
      </c>
      <c r="AR17" s="24" t="s">
        <v>364</v>
      </c>
      <c r="AS17" s="24" t="s">
        <v>364</v>
      </c>
      <c r="AT17" s="24" t="s">
        <v>364</v>
      </c>
      <c r="AU17" s="24" t="s">
        <v>364</v>
      </c>
      <c r="AV17" s="24" t="s">
        <v>364</v>
      </c>
      <c r="AW17" s="24" t="s">
        <v>364</v>
      </c>
      <c r="AX17" s="24" t="s">
        <v>364</v>
      </c>
      <c r="AY17" s="24" t="s">
        <v>364</v>
      </c>
      <c r="AZ17" s="24" t="s">
        <v>364</v>
      </c>
      <c r="BA17" s="24" t="s">
        <v>364</v>
      </c>
      <c r="BB17" s="24" t="s">
        <v>364</v>
      </c>
      <c r="BC17" s="24" t="s">
        <v>364</v>
      </c>
      <c r="BD17" s="24" t="s">
        <v>364</v>
      </c>
      <c r="BE17" s="24" t="s">
        <v>364</v>
      </c>
      <c r="BF17" s="24" t="s">
        <v>174</v>
      </c>
      <c r="BG17" s="24" t="s">
        <v>174</v>
      </c>
      <c r="BH17" s="24" t="s">
        <v>174</v>
      </c>
      <c r="BI17" s="24" t="s">
        <v>364</v>
      </c>
      <c r="BJ17" s="24" t="s">
        <v>174</v>
      </c>
      <c r="BK17" s="218" t="s">
        <v>364</v>
      </c>
      <c r="BL17" s="24" t="s">
        <v>174</v>
      </c>
      <c r="BM17" s="218" t="s">
        <v>364</v>
      </c>
      <c r="BN17" s="24" t="s">
        <v>364</v>
      </c>
      <c r="BO17" s="24" t="s">
        <v>364</v>
      </c>
      <c r="BP17" s="24" t="s">
        <v>364</v>
      </c>
      <c r="BQ17" s="24" t="s">
        <v>364</v>
      </c>
      <c r="BR17" s="24" t="s">
        <v>364</v>
      </c>
      <c r="BS17" s="24" t="s">
        <v>364</v>
      </c>
      <c r="BT17" s="24" t="s">
        <v>364</v>
      </c>
      <c r="BU17" s="24"/>
      <c r="BV17" s="24" t="s">
        <v>364</v>
      </c>
      <c r="BW17" s="24" t="s">
        <v>364</v>
      </c>
      <c r="BX17" s="24" t="s">
        <v>364</v>
      </c>
      <c r="BY17" s="24" t="s">
        <v>364</v>
      </c>
    </row>
    <row r="18" spans="1:77" ht="18" x14ac:dyDescent="0.2">
      <c r="A18" s="154"/>
      <c r="B18" s="148"/>
      <c r="C18" s="145"/>
      <c r="D18" s="141" t="s">
        <v>392</v>
      </c>
      <c r="E18" s="17">
        <f t="shared" si="0"/>
        <v>17</v>
      </c>
      <c r="F18" s="17">
        <f t="shared" si="1"/>
        <v>9</v>
      </c>
      <c r="G18" s="24" t="s">
        <v>364</v>
      </c>
      <c r="H18" s="24" t="s">
        <v>364</v>
      </c>
      <c r="I18" s="24" t="s">
        <v>363</v>
      </c>
      <c r="J18" s="24" t="s">
        <v>363</v>
      </c>
      <c r="K18" s="24" t="s">
        <v>363</v>
      </c>
      <c r="L18" s="24" t="s">
        <v>364</v>
      </c>
      <c r="M18" s="24" t="s">
        <v>363</v>
      </c>
      <c r="N18" s="24" t="s">
        <v>364</v>
      </c>
      <c r="O18" s="24" t="s">
        <v>364</v>
      </c>
      <c r="P18" s="24" t="s">
        <v>364</v>
      </c>
      <c r="Q18" s="24" t="s">
        <v>364</v>
      </c>
      <c r="R18" s="24" t="s">
        <v>364</v>
      </c>
      <c r="S18" s="24" t="s">
        <v>364</v>
      </c>
      <c r="T18" s="24" t="s">
        <v>364</v>
      </c>
      <c r="U18" s="24" t="s">
        <v>364</v>
      </c>
      <c r="V18" s="24" t="s">
        <v>364</v>
      </c>
      <c r="W18" s="24" t="s">
        <v>364</v>
      </c>
      <c r="X18" s="24" t="s">
        <v>364</v>
      </c>
      <c r="Y18" s="24" t="s">
        <v>174</v>
      </c>
      <c r="Z18" s="24" t="s">
        <v>364</v>
      </c>
      <c r="AA18" s="24" t="s">
        <v>364</v>
      </c>
      <c r="AB18" s="24" t="s">
        <v>174</v>
      </c>
      <c r="AC18" s="24" t="s">
        <v>363</v>
      </c>
      <c r="AD18" s="24" t="s">
        <v>363</v>
      </c>
      <c r="AE18" s="24" t="s">
        <v>174</v>
      </c>
      <c r="AF18" s="24" t="s">
        <v>174</v>
      </c>
      <c r="AG18" s="24" t="s">
        <v>364</v>
      </c>
      <c r="AH18" s="24" t="s">
        <v>364</v>
      </c>
      <c r="AI18" s="24" t="s">
        <v>364</v>
      </c>
      <c r="AJ18" s="24" t="s">
        <v>364</v>
      </c>
      <c r="AK18" s="24" t="s">
        <v>364</v>
      </c>
      <c r="AL18" s="24" t="s">
        <v>364</v>
      </c>
      <c r="AM18" s="24" t="s">
        <v>364</v>
      </c>
      <c r="AN18" s="24" t="s">
        <v>364</v>
      </c>
      <c r="AO18" s="24" t="s">
        <v>364</v>
      </c>
      <c r="AP18" s="24" t="s">
        <v>364</v>
      </c>
      <c r="AQ18" s="24" t="s">
        <v>364</v>
      </c>
      <c r="AR18" s="24" t="s">
        <v>364</v>
      </c>
      <c r="AS18" s="24" t="s">
        <v>364</v>
      </c>
      <c r="AT18" s="24" t="s">
        <v>364</v>
      </c>
      <c r="AU18" s="24" t="s">
        <v>364</v>
      </c>
      <c r="AV18" s="24" t="s">
        <v>364</v>
      </c>
      <c r="AW18" s="24" t="s">
        <v>364</v>
      </c>
      <c r="AX18" s="24" t="s">
        <v>364</v>
      </c>
      <c r="AY18" s="24" t="s">
        <v>364</v>
      </c>
      <c r="AZ18" s="24" t="s">
        <v>364</v>
      </c>
      <c r="BA18" s="24" t="s">
        <v>364</v>
      </c>
      <c r="BB18" s="24" t="s">
        <v>364</v>
      </c>
      <c r="BC18" s="24" t="s">
        <v>364</v>
      </c>
      <c r="BD18" s="24" t="s">
        <v>364</v>
      </c>
      <c r="BE18" s="24" t="s">
        <v>174</v>
      </c>
      <c r="BF18" s="24" t="s">
        <v>174</v>
      </c>
      <c r="BG18" s="24" t="s">
        <v>174</v>
      </c>
      <c r="BH18" s="24" t="s">
        <v>174</v>
      </c>
      <c r="BI18" s="24" t="s">
        <v>174</v>
      </c>
      <c r="BJ18" s="24" t="s">
        <v>174</v>
      </c>
      <c r="BK18" s="218" t="s">
        <v>364</v>
      </c>
      <c r="BL18" s="24" t="s">
        <v>174</v>
      </c>
      <c r="BM18" s="24" t="s">
        <v>174</v>
      </c>
      <c r="BN18" s="24" t="s">
        <v>363</v>
      </c>
      <c r="BO18" s="24" t="s">
        <v>364</v>
      </c>
      <c r="BP18" s="24" t="s">
        <v>363</v>
      </c>
      <c r="BQ18" s="24" t="s">
        <v>364</v>
      </c>
      <c r="BR18" s="24" t="s">
        <v>363</v>
      </c>
      <c r="BS18" s="24" t="s">
        <v>174</v>
      </c>
      <c r="BT18" s="24" t="s">
        <v>364</v>
      </c>
      <c r="BU18" s="24"/>
      <c r="BV18" s="24" t="s">
        <v>174</v>
      </c>
      <c r="BW18" s="24" t="s">
        <v>174</v>
      </c>
      <c r="BX18" s="24" t="s">
        <v>174</v>
      </c>
      <c r="BY18" s="24" t="s">
        <v>174</v>
      </c>
    </row>
    <row r="19" spans="1:77" ht="18" x14ac:dyDescent="0.2">
      <c r="A19" s="154"/>
      <c r="B19" s="148"/>
      <c r="C19" s="145"/>
      <c r="D19" s="141" t="s">
        <v>374</v>
      </c>
      <c r="E19" s="17">
        <f t="shared" si="0"/>
        <v>24</v>
      </c>
      <c r="F19" s="17">
        <f t="shared" si="1"/>
        <v>19</v>
      </c>
      <c r="G19" s="24" t="s">
        <v>364</v>
      </c>
      <c r="H19" s="24" t="s">
        <v>364</v>
      </c>
      <c r="I19" s="24" t="s">
        <v>364</v>
      </c>
      <c r="J19" s="24" t="s">
        <v>364</v>
      </c>
      <c r="K19" s="24" t="s">
        <v>364</v>
      </c>
      <c r="L19" s="24" t="s">
        <v>364</v>
      </c>
      <c r="M19" s="24" t="s">
        <v>363</v>
      </c>
      <c r="N19" s="24" t="s">
        <v>363</v>
      </c>
      <c r="O19" s="24" t="s">
        <v>364</v>
      </c>
      <c r="P19" s="24" t="s">
        <v>363</v>
      </c>
      <c r="Q19" s="24" t="s">
        <v>364</v>
      </c>
      <c r="R19" s="184" t="s">
        <v>174</v>
      </c>
      <c r="S19" s="184" t="s">
        <v>174</v>
      </c>
      <c r="T19" s="24" t="s">
        <v>363</v>
      </c>
      <c r="U19" s="24" t="s">
        <v>364</v>
      </c>
      <c r="V19" s="184" t="s">
        <v>174</v>
      </c>
      <c r="W19" s="184" t="s">
        <v>174</v>
      </c>
      <c r="X19" s="184" t="s">
        <v>363</v>
      </c>
      <c r="Y19" s="24" t="s">
        <v>174</v>
      </c>
      <c r="Z19" s="24" t="s">
        <v>363</v>
      </c>
      <c r="AA19" s="24" t="s">
        <v>364</v>
      </c>
      <c r="AB19" s="24" t="s">
        <v>174</v>
      </c>
      <c r="AC19" s="24" t="s">
        <v>363</v>
      </c>
      <c r="AD19" s="24" t="s">
        <v>363</v>
      </c>
      <c r="AE19" s="24" t="s">
        <v>174</v>
      </c>
      <c r="AF19" s="24" t="s">
        <v>174</v>
      </c>
      <c r="AG19" s="24" t="s">
        <v>364</v>
      </c>
      <c r="AH19" s="24" t="s">
        <v>363</v>
      </c>
      <c r="AI19" s="24" t="s">
        <v>174</v>
      </c>
      <c r="AJ19" s="24" t="s">
        <v>364</v>
      </c>
      <c r="AK19" s="24" t="s">
        <v>363</v>
      </c>
      <c r="AL19" s="24" t="s">
        <v>363</v>
      </c>
      <c r="AM19" s="24" t="s">
        <v>364</v>
      </c>
      <c r="AN19" s="24" t="s">
        <v>364</v>
      </c>
      <c r="AO19" s="24" t="s">
        <v>364</v>
      </c>
      <c r="AP19" s="24" t="s">
        <v>364</v>
      </c>
      <c r="AQ19" s="24" t="s">
        <v>364</v>
      </c>
      <c r="AR19" s="24" t="s">
        <v>364</v>
      </c>
      <c r="AS19" s="24" t="s">
        <v>363</v>
      </c>
      <c r="AT19" s="24" t="s">
        <v>364</v>
      </c>
      <c r="AU19" s="24" t="s">
        <v>364</v>
      </c>
      <c r="AV19" s="24" t="s">
        <v>363</v>
      </c>
      <c r="AW19" s="24" t="s">
        <v>363</v>
      </c>
      <c r="AX19" s="24" t="s">
        <v>363</v>
      </c>
      <c r="AY19" s="24" t="s">
        <v>364</v>
      </c>
      <c r="AZ19" s="24" t="s">
        <v>363</v>
      </c>
      <c r="BA19" s="24" t="s">
        <v>363</v>
      </c>
      <c r="BB19" s="24" t="s">
        <v>364</v>
      </c>
      <c r="BC19" s="24" t="s">
        <v>174</v>
      </c>
      <c r="BD19" s="24" t="s">
        <v>174</v>
      </c>
      <c r="BE19" s="24" t="s">
        <v>364</v>
      </c>
      <c r="BF19" s="24" t="s">
        <v>174</v>
      </c>
      <c r="BG19" s="24" t="s">
        <v>174</v>
      </c>
      <c r="BH19" s="24" t="s">
        <v>174</v>
      </c>
      <c r="BI19" s="24" t="s">
        <v>174</v>
      </c>
      <c r="BJ19" s="24" t="s">
        <v>174</v>
      </c>
      <c r="BK19" s="24" t="s">
        <v>174</v>
      </c>
      <c r="BL19" s="24" t="s">
        <v>174</v>
      </c>
      <c r="BM19" s="24" t="s">
        <v>174</v>
      </c>
      <c r="BN19" s="24" t="s">
        <v>364</v>
      </c>
      <c r="BO19" s="24" t="s">
        <v>363</v>
      </c>
      <c r="BP19" s="24" t="s">
        <v>363</v>
      </c>
      <c r="BQ19" s="24" t="s">
        <v>364</v>
      </c>
      <c r="BR19" s="24" t="s">
        <v>364</v>
      </c>
      <c r="BS19" s="24" t="s">
        <v>174</v>
      </c>
      <c r="BT19" s="24" t="s">
        <v>174</v>
      </c>
      <c r="BU19" s="24"/>
      <c r="BV19" s="24" t="s">
        <v>174</v>
      </c>
      <c r="BW19" s="24" t="s">
        <v>364</v>
      </c>
      <c r="BX19" s="24" t="s">
        <v>174</v>
      </c>
      <c r="BY19" s="24" t="s">
        <v>174</v>
      </c>
    </row>
    <row r="20" spans="1:77" ht="6" customHeight="1" x14ac:dyDescent="0.2">
      <c r="A20" s="154"/>
      <c r="B20" s="148"/>
      <c r="C20" s="145"/>
      <c r="D20" s="141"/>
      <c r="E20" s="17"/>
      <c r="F20" s="17"/>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row>
    <row r="21" spans="1:77" ht="18" x14ac:dyDescent="0.2">
      <c r="A21" s="154"/>
      <c r="B21" s="148"/>
      <c r="C21" s="145"/>
      <c r="D21" s="141" t="s">
        <v>396</v>
      </c>
      <c r="E21" s="17">
        <f t="shared" ref="E21:E30" si="2">COUNTIF(G21:BY21,"x")</f>
        <v>24</v>
      </c>
      <c r="F21" s="17">
        <f t="shared" ref="F21:F30" si="3">COUNTIF(G21:BY21,"Si")</f>
        <v>23</v>
      </c>
      <c r="G21" s="24" t="s">
        <v>364</v>
      </c>
      <c r="H21" s="24" t="s">
        <v>364</v>
      </c>
      <c r="I21" s="24" t="s">
        <v>364</v>
      </c>
      <c r="J21" s="24" t="s">
        <v>364</v>
      </c>
      <c r="K21" s="24" t="s">
        <v>363</v>
      </c>
      <c r="L21" s="24" t="s">
        <v>363</v>
      </c>
      <c r="M21" s="24" t="s">
        <v>363</v>
      </c>
      <c r="N21" s="24" t="s">
        <v>363</v>
      </c>
      <c r="O21" s="24" t="s">
        <v>364</v>
      </c>
      <c r="P21" s="24" t="s">
        <v>363</v>
      </c>
      <c r="Q21" s="24" t="s">
        <v>364</v>
      </c>
      <c r="R21" s="24" t="s">
        <v>174</v>
      </c>
      <c r="S21" s="24" t="s">
        <v>174</v>
      </c>
      <c r="T21" s="24" t="s">
        <v>363</v>
      </c>
      <c r="U21" s="24" t="s">
        <v>363</v>
      </c>
      <c r="V21" s="184" t="s">
        <v>174</v>
      </c>
      <c r="W21" s="184" t="s">
        <v>174</v>
      </c>
      <c r="X21" s="184" t="s">
        <v>363</v>
      </c>
      <c r="Y21" s="24" t="s">
        <v>174</v>
      </c>
      <c r="Z21" s="24" t="s">
        <v>363</v>
      </c>
      <c r="AA21" s="24" t="s">
        <v>363</v>
      </c>
      <c r="AB21" s="24" t="s">
        <v>174</v>
      </c>
      <c r="AC21" s="24" t="s">
        <v>363</v>
      </c>
      <c r="AD21" s="24" t="s">
        <v>363</v>
      </c>
      <c r="AE21" s="24" t="s">
        <v>364</v>
      </c>
      <c r="AF21" s="24" t="s">
        <v>174</v>
      </c>
      <c r="AG21" s="24" t="s">
        <v>363</v>
      </c>
      <c r="AH21" s="24" t="s">
        <v>364</v>
      </c>
      <c r="AI21" s="24" t="s">
        <v>174</v>
      </c>
      <c r="AJ21" s="24" t="s">
        <v>364</v>
      </c>
      <c r="AK21" s="24" t="s">
        <v>363</v>
      </c>
      <c r="AL21" s="24" t="s">
        <v>363</v>
      </c>
      <c r="AM21" s="24" t="s">
        <v>364</v>
      </c>
      <c r="AN21" s="24" t="s">
        <v>364</v>
      </c>
      <c r="AO21" s="24" t="s">
        <v>364</v>
      </c>
      <c r="AP21" s="24" t="s">
        <v>364</v>
      </c>
      <c r="AQ21" s="24" t="s">
        <v>364</v>
      </c>
      <c r="AR21" s="24" t="s">
        <v>364</v>
      </c>
      <c r="AS21" s="24" t="s">
        <v>364</v>
      </c>
      <c r="AT21" s="24" t="s">
        <v>364</v>
      </c>
      <c r="AU21" s="24" t="s">
        <v>364</v>
      </c>
      <c r="AV21" s="24" t="s">
        <v>364</v>
      </c>
      <c r="AW21" s="24" t="s">
        <v>364</v>
      </c>
      <c r="AX21" s="24" t="s">
        <v>363</v>
      </c>
      <c r="AY21" s="24" t="s">
        <v>363</v>
      </c>
      <c r="AZ21" s="24" t="s">
        <v>363</v>
      </c>
      <c r="BA21" s="24" t="s">
        <v>363</v>
      </c>
      <c r="BB21" s="24" t="s">
        <v>363</v>
      </c>
      <c r="BC21" s="24" t="s">
        <v>174</v>
      </c>
      <c r="BD21" s="24" t="s">
        <v>364</v>
      </c>
      <c r="BE21" s="24" t="s">
        <v>174</v>
      </c>
      <c r="BF21" s="24" t="s">
        <v>364</v>
      </c>
      <c r="BG21" s="24" t="s">
        <v>174</v>
      </c>
      <c r="BH21" s="24" t="s">
        <v>174</v>
      </c>
      <c r="BI21" s="24" t="s">
        <v>174</v>
      </c>
      <c r="BJ21" s="24" t="s">
        <v>174</v>
      </c>
      <c r="BK21" s="24" t="s">
        <v>174</v>
      </c>
      <c r="BL21" s="24" t="s">
        <v>174</v>
      </c>
      <c r="BM21" s="24" t="s">
        <v>174</v>
      </c>
      <c r="BN21" s="24" t="s">
        <v>363</v>
      </c>
      <c r="BO21" s="24" t="s">
        <v>363</v>
      </c>
      <c r="BP21" s="24" t="s">
        <v>363</v>
      </c>
      <c r="BQ21" s="24" t="s">
        <v>174</v>
      </c>
      <c r="BR21" s="24" t="s">
        <v>364</v>
      </c>
      <c r="BS21" s="24" t="s">
        <v>174</v>
      </c>
      <c r="BT21" s="24" t="s">
        <v>174</v>
      </c>
      <c r="BU21" s="24"/>
      <c r="BV21" s="24" t="s">
        <v>174</v>
      </c>
      <c r="BW21" s="24" t="s">
        <v>174</v>
      </c>
      <c r="BX21" s="24" t="s">
        <v>174</v>
      </c>
      <c r="BY21" s="24" t="s">
        <v>174</v>
      </c>
    </row>
    <row r="22" spans="1:77" ht="18" x14ac:dyDescent="0.2">
      <c r="A22" s="154"/>
      <c r="B22" s="148"/>
      <c r="C22" s="145"/>
      <c r="D22" s="141" t="s">
        <v>367</v>
      </c>
      <c r="E22" s="17">
        <f t="shared" si="2"/>
        <v>23</v>
      </c>
      <c r="F22" s="17">
        <f t="shared" si="3"/>
        <v>35</v>
      </c>
      <c r="G22" s="24" t="s">
        <v>363</v>
      </c>
      <c r="H22" s="24" t="s">
        <v>363</v>
      </c>
      <c r="I22" s="24" t="s">
        <v>363</v>
      </c>
      <c r="J22" s="24" t="s">
        <v>363</v>
      </c>
      <c r="K22" s="24" t="s">
        <v>363</v>
      </c>
      <c r="L22" s="24" t="s">
        <v>363</v>
      </c>
      <c r="M22" s="24" t="s">
        <v>363</v>
      </c>
      <c r="N22" s="24" t="s">
        <v>363</v>
      </c>
      <c r="O22" s="24" t="s">
        <v>174</v>
      </c>
      <c r="P22" s="24" t="s">
        <v>363</v>
      </c>
      <c r="Q22" s="24" t="s">
        <v>363</v>
      </c>
      <c r="R22" s="24" t="s">
        <v>174</v>
      </c>
      <c r="S22" s="24" t="s">
        <v>174</v>
      </c>
      <c r="T22" s="24" t="s">
        <v>363</v>
      </c>
      <c r="U22" s="24" t="s">
        <v>363</v>
      </c>
      <c r="V22" s="184" t="s">
        <v>174</v>
      </c>
      <c r="W22" s="184" t="s">
        <v>174</v>
      </c>
      <c r="X22" s="184" t="s">
        <v>363</v>
      </c>
      <c r="Y22" s="24" t="s">
        <v>174</v>
      </c>
      <c r="Z22" s="24" t="s">
        <v>363</v>
      </c>
      <c r="AA22" s="24" t="s">
        <v>363</v>
      </c>
      <c r="AB22" s="24" t="s">
        <v>174</v>
      </c>
      <c r="AC22" s="24" t="s">
        <v>363</v>
      </c>
      <c r="AD22" s="24" t="s">
        <v>364</v>
      </c>
      <c r="AE22" s="24" t="s">
        <v>174</v>
      </c>
      <c r="AF22" s="24" t="s">
        <v>174</v>
      </c>
      <c r="AG22" s="24" t="s">
        <v>363</v>
      </c>
      <c r="AH22" s="24" t="s">
        <v>363</v>
      </c>
      <c r="AI22" s="24" t="s">
        <v>174</v>
      </c>
      <c r="AJ22" s="24" t="s">
        <v>364</v>
      </c>
      <c r="AK22" s="24" t="s">
        <v>364</v>
      </c>
      <c r="AL22" s="24" t="s">
        <v>364</v>
      </c>
      <c r="AM22" s="24" t="s">
        <v>363</v>
      </c>
      <c r="AN22" s="24" t="s">
        <v>364</v>
      </c>
      <c r="AO22" s="24" t="s">
        <v>363</v>
      </c>
      <c r="AP22" s="24" t="s">
        <v>363</v>
      </c>
      <c r="AQ22" s="24" t="s">
        <v>363</v>
      </c>
      <c r="AR22" s="24" t="s">
        <v>363</v>
      </c>
      <c r="AS22" s="24" t="s">
        <v>363</v>
      </c>
      <c r="AT22" s="24" t="s">
        <v>363</v>
      </c>
      <c r="AU22" s="24" t="s">
        <v>363</v>
      </c>
      <c r="AV22" s="24" t="s">
        <v>363</v>
      </c>
      <c r="AW22" s="24" t="s">
        <v>363</v>
      </c>
      <c r="AX22" s="24" t="s">
        <v>363</v>
      </c>
      <c r="AY22" s="24" t="s">
        <v>364</v>
      </c>
      <c r="AZ22" s="24" t="s">
        <v>364</v>
      </c>
      <c r="BA22" s="24" t="s">
        <v>363</v>
      </c>
      <c r="BB22" s="24" t="s">
        <v>363</v>
      </c>
      <c r="BC22" s="24" t="s">
        <v>364</v>
      </c>
      <c r="BD22" s="24" t="s">
        <v>364</v>
      </c>
      <c r="BE22" s="24" t="s">
        <v>364</v>
      </c>
      <c r="BF22" s="24" t="s">
        <v>364</v>
      </c>
      <c r="BG22" s="24" t="s">
        <v>174</v>
      </c>
      <c r="BH22" s="24" t="s">
        <v>174</v>
      </c>
      <c r="BI22" s="24" t="s">
        <v>174</v>
      </c>
      <c r="BJ22" s="24" t="s">
        <v>174</v>
      </c>
      <c r="BK22" s="24" t="s">
        <v>174</v>
      </c>
      <c r="BL22" s="24" t="s">
        <v>174</v>
      </c>
      <c r="BM22" s="24" t="s">
        <v>174</v>
      </c>
      <c r="BN22" s="24" t="s">
        <v>363</v>
      </c>
      <c r="BO22" s="24" t="s">
        <v>363</v>
      </c>
      <c r="BP22" s="24" t="s">
        <v>363</v>
      </c>
      <c r="BQ22" s="24" t="s">
        <v>174</v>
      </c>
      <c r="BR22" s="24" t="s">
        <v>363</v>
      </c>
      <c r="BS22" s="24" t="s">
        <v>174</v>
      </c>
      <c r="BT22" s="24" t="s">
        <v>174</v>
      </c>
      <c r="BU22" s="24"/>
      <c r="BV22" s="24" t="s">
        <v>174</v>
      </c>
      <c r="BW22" s="24" t="s">
        <v>174</v>
      </c>
      <c r="BX22" s="24" t="s">
        <v>364</v>
      </c>
      <c r="BY22" s="24" t="s">
        <v>174</v>
      </c>
    </row>
    <row r="23" spans="1:77" ht="18" x14ac:dyDescent="0.2">
      <c r="A23" s="154"/>
      <c r="B23" s="148"/>
      <c r="C23" s="145">
        <v>8</v>
      </c>
      <c r="D23" s="141" t="s">
        <v>99</v>
      </c>
      <c r="E23" s="17">
        <f t="shared" si="2"/>
        <v>8</v>
      </c>
      <c r="F23" s="17">
        <f t="shared" si="3"/>
        <v>17</v>
      </c>
      <c r="G23" s="24" t="s">
        <v>364</v>
      </c>
      <c r="H23" s="24" t="s">
        <v>364</v>
      </c>
      <c r="I23" s="24" t="s">
        <v>364</v>
      </c>
      <c r="J23" s="24" t="s">
        <v>363</v>
      </c>
      <c r="K23" s="24" t="s">
        <v>364</v>
      </c>
      <c r="L23" s="24" t="s">
        <v>364</v>
      </c>
      <c r="M23" s="24" t="s">
        <v>363</v>
      </c>
      <c r="N23" s="24" t="s">
        <v>363</v>
      </c>
      <c r="O23" s="24" t="s">
        <v>174</v>
      </c>
      <c r="P23" s="24" t="s">
        <v>363</v>
      </c>
      <c r="Q23" s="24" t="s">
        <v>363</v>
      </c>
      <c r="R23" s="24" t="s">
        <v>364</v>
      </c>
      <c r="S23" s="24" t="s">
        <v>174</v>
      </c>
      <c r="T23" s="24" t="s">
        <v>363</v>
      </c>
      <c r="U23" s="24" t="s">
        <v>363</v>
      </c>
      <c r="V23" s="24" t="s">
        <v>364</v>
      </c>
      <c r="W23" s="24" t="s">
        <v>364</v>
      </c>
      <c r="X23" s="24" t="s">
        <v>364</v>
      </c>
      <c r="Y23" s="24" t="s">
        <v>364</v>
      </c>
      <c r="Z23" s="24" t="s">
        <v>364</v>
      </c>
      <c r="AA23" s="24" t="s">
        <v>364</v>
      </c>
      <c r="AB23" s="24" t="s">
        <v>364</v>
      </c>
      <c r="AC23" s="24" t="s">
        <v>364</v>
      </c>
      <c r="AD23" s="24" t="s">
        <v>364</v>
      </c>
      <c r="AE23" s="24" t="s">
        <v>364</v>
      </c>
      <c r="AF23" s="24" t="s">
        <v>364</v>
      </c>
      <c r="AG23" s="24" t="s">
        <v>364</v>
      </c>
      <c r="AH23" s="24" t="s">
        <v>364</v>
      </c>
      <c r="AI23" s="24" t="s">
        <v>364</v>
      </c>
      <c r="AJ23" s="24" t="s">
        <v>364</v>
      </c>
      <c r="AK23" s="24" t="s">
        <v>363</v>
      </c>
      <c r="AL23" s="24" t="s">
        <v>363</v>
      </c>
      <c r="AM23" s="24" t="s">
        <v>363</v>
      </c>
      <c r="AN23" s="24" t="s">
        <v>363</v>
      </c>
      <c r="AO23" s="24" t="s">
        <v>363</v>
      </c>
      <c r="AP23" s="24" t="s">
        <v>363</v>
      </c>
      <c r="AQ23" s="24" t="s">
        <v>363</v>
      </c>
      <c r="AR23" s="24" t="s">
        <v>364</v>
      </c>
      <c r="AS23" s="24" t="s">
        <v>364</v>
      </c>
      <c r="AT23" s="24" t="s">
        <v>364</v>
      </c>
      <c r="AU23" s="24" t="s">
        <v>364</v>
      </c>
      <c r="AV23" s="24" t="s">
        <v>364</v>
      </c>
      <c r="AW23" s="24" t="s">
        <v>364</v>
      </c>
      <c r="AX23" s="24" t="s">
        <v>364</v>
      </c>
      <c r="AY23" s="24" t="s">
        <v>364</v>
      </c>
      <c r="AZ23" s="24" t="s">
        <v>364</v>
      </c>
      <c r="BA23" s="24" t="s">
        <v>364</v>
      </c>
      <c r="BB23" s="24" t="s">
        <v>364</v>
      </c>
      <c r="BC23" s="24" t="s">
        <v>364</v>
      </c>
      <c r="BD23" s="24" t="s">
        <v>364</v>
      </c>
      <c r="BE23" s="24" t="s">
        <v>364</v>
      </c>
      <c r="BF23" s="24" t="s">
        <v>364</v>
      </c>
      <c r="BG23" s="24" t="s">
        <v>364</v>
      </c>
      <c r="BH23" s="24" t="s">
        <v>364</v>
      </c>
      <c r="BI23" s="24" t="s">
        <v>364</v>
      </c>
      <c r="BJ23" s="24" t="s">
        <v>174</v>
      </c>
      <c r="BK23" s="24" t="s">
        <v>174</v>
      </c>
      <c r="BL23" s="24" t="s">
        <v>174</v>
      </c>
      <c r="BM23" s="24" t="s">
        <v>174</v>
      </c>
      <c r="BN23" s="24" t="s">
        <v>363</v>
      </c>
      <c r="BO23" s="24" t="s">
        <v>364</v>
      </c>
      <c r="BP23" s="24" t="s">
        <v>363</v>
      </c>
      <c r="BQ23" s="24" t="s">
        <v>174</v>
      </c>
      <c r="BR23" s="24" t="s">
        <v>363</v>
      </c>
      <c r="BS23" s="24" t="s">
        <v>174</v>
      </c>
      <c r="BT23" s="24" t="s">
        <v>364</v>
      </c>
      <c r="BU23" s="24"/>
      <c r="BV23" s="24" t="s">
        <v>364</v>
      </c>
      <c r="BW23" s="24" t="s">
        <v>364</v>
      </c>
      <c r="BX23" s="24" t="s">
        <v>364</v>
      </c>
      <c r="BY23" s="24" t="s">
        <v>364</v>
      </c>
    </row>
    <row r="24" spans="1:77" ht="18" x14ac:dyDescent="0.2">
      <c r="A24" s="154"/>
      <c r="B24" s="148"/>
      <c r="C24" s="145">
        <v>16</v>
      </c>
      <c r="D24" s="141" t="s">
        <v>104</v>
      </c>
      <c r="E24" s="17">
        <f t="shared" si="2"/>
        <v>2</v>
      </c>
      <c r="F24" s="17">
        <f t="shared" si="3"/>
        <v>7</v>
      </c>
      <c r="G24" s="24" t="s">
        <v>363</v>
      </c>
      <c r="H24" s="24" t="s">
        <v>363</v>
      </c>
      <c r="I24" s="24" t="s">
        <v>363</v>
      </c>
      <c r="J24" s="24" t="s">
        <v>364</v>
      </c>
      <c r="K24" s="24" t="s">
        <v>364</v>
      </c>
      <c r="L24" s="24" t="s">
        <v>364</v>
      </c>
      <c r="M24" s="24" t="s">
        <v>363</v>
      </c>
      <c r="N24" s="24" t="s">
        <v>363</v>
      </c>
      <c r="O24" s="24" t="s">
        <v>174</v>
      </c>
      <c r="P24" s="24" t="s">
        <v>363</v>
      </c>
      <c r="Q24" s="24" t="s">
        <v>363</v>
      </c>
      <c r="R24" s="24" t="s">
        <v>174</v>
      </c>
      <c r="S24" s="24" t="s">
        <v>364</v>
      </c>
      <c r="T24" s="24" t="s">
        <v>364</v>
      </c>
      <c r="U24" s="24" t="s">
        <v>364</v>
      </c>
      <c r="V24" s="24" t="s">
        <v>364</v>
      </c>
      <c r="W24" s="24" t="s">
        <v>364</v>
      </c>
      <c r="X24" s="24" t="s">
        <v>364</v>
      </c>
      <c r="Y24" s="24" t="s">
        <v>364</v>
      </c>
      <c r="Z24" s="24" t="s">
        <v>364</v>
      </c>
      <c r="AA24" s="24" t="s">
        <v>364</v>
      </c>
      <c r="AB24" s="24" t="s">
        <v>364</v>
      </c>
      <c r="AC24" s="24" t="s">
        <v>364</v>
      </c>
      <c r="AD24" s="24" t="s">
        <v>364</v>
      </c>
      <c r="AE24" s="24" t="s">
        <v>364</v>
      </c>
      <c r="AF24" s="24" t="s">
        <v>364</v>
      </c>
      <c r="AG24" s="24" t="s">
        <v>364</v>
      </c>
      <c r="AH24" s="24" t="s">
        <v>364</v>
      </c>
      <c r="AI24" s="24" t="s">
        <v>364</v>
      </c>
      <c r="AJ24" s="24" t="s">
        <v>364</v>
      </c>
      <c r="AK24" s="24" t="s">
        <v>364</v>
      </c>
      <c r="AL24" s="24" t="s">
        <v>364</v>
      </c>
      <c r="AM24" s="24" t="s">
        <v>364</v>
      </c>
      <c r="AN24" s="24" t="s">
        <v>364</v>
      </c>
      <c r="AO24" s="24" t="s">
        <v>364</v>
      </c>
      <c r="AP24" s="24" t="s">
        <v>364</v>
      </c>
      <c r="AQ24" s="24" t="s">
        <v>364</v>
      </c>
      <c r="AR24" s="24" t="s">
        <v>364</v>
      </c>
      <c r="AS24" s="24" t="s">
        <v>364</v>
      </c>
      <c r="AT24" s="24" t="s">
        <v>364</v>
      </c>
      <c r="AU24" s="24" t="s">
        <v>364</v>
      </c>
      <c r="AV24" s="24" t="s">
        <v>364</v>
      </c>
      <c r="AW24" s="24" t="s">
        <v>364</v>
      </c>
      <c r="AX24" s="24" t="s">
        <v>364</v>
      </c>
      <c r="AY24" s="24" t="s">
        <v>364</v>
      </c>
      <c r="AZ24" s="24" t="s">
        <v>364</v>
      </c>
      <c r="BA24" s="24" t="s">
        <v>364</v>
      </c>
      <c r="BB24" s="24" t="s">
        <v>364</v>
      </c>
      <c r="BC24" s="24" t="s">
        <v>364</v>
      </c>
      <c r="BD24" s="24" t="s">
        <v>364</v>
      </c>
      <c r="BE24" s="24" t="s">
        <v>364</v>
      </c>
      <c r="BF24" s="24" t="s">
        <v>364</v>
      </c>
      <c r="BG24" s="24" t="s">
        <v>364</v>
      </c>
      <c r="BH24" s="24" t="s">
        <v>364</v>
      </c>
      <c r="BI24" s="24" t="s">
        <v>364</v>
      </c>
      <c r="BJ24" s="24" t="s">
        <v>364</v>
      </c>
      <c r="BK24" s="24" t="s">
        <v>364</v>
      </c>
      <c r="BL24" s="24" t="s">
        <v>364</v>
      </c>
      <c r="BM24" s="24" t="s">
        <v>364</v>
      </c>
      <c r="BN24" s="24" t="s">
        <v>364</v>
      </c>
      <c r="BO24" s="24" t="s">
        <v>364</v>
      </c>
      <c r="BP24" s="24" t="s">
        <v>364</v>
      </c>
      <c r="BQ24" s="24" t="s">
        <v>364</v>
      </c>
      <c r="BR24" s="24" t="s">
        <v>364</v>
      </c>
      <c r="BS24" s="24" t="s">
        <v>364</v>
      </c>
      <c r="BT24" s="24" t="s">
        <v>364</v>
      </c>
      <c r="BU24" s="24"/>
      <c r="BV24" s="24" t="s">
        <v>364</v>
      </c>
      <c r="BW24" s="24" t="s">
        <v>364</v>
      </c>
      <c r="BX24" s="24" t="s">
        <v>364</v>
      </c>
      <c r="BY24" s="24" t="s">
        <v>364</v>
      </c>
    </row>
    <row r="25" spans="1:77" ht="18" x14ac:dyDescent="0.2">
      <c r="A25" s="154"/>
      <c r="B25" s="148"/>
      <c r="C25" s="145"/>
      <c r="D25" s="141" t="s">
        <v>393</v>
      </c>
      <c r="E25" s="17">
        <f t="shared" si="2"/>
        <v>17</v>
      </c>
      <c r="F25" s="17">
        <f t="shared" si="3"/>
        <v>10</v>
      </c>
      <c r="G25" s="24" t="s">
        <v>364</v>
      </c>
      <c r="H25" s="24" t="s">
        <v>364</v>
      </c>
      <c r="I25" s="24" t="s">
        <v>364</v>
      </c>
      <c r="J25" s="24" t="s">
        <v>364</v>
      </c>
      <c r="K25" s="24" t="s">
        <v>364</v>
      </c>
      <c r="L25" s="24" t="s">
        <v>364</v>
      </c>
      <c r="M25" s="24" t="s">
        <v>363</v>
      </c>
      <c r="N25" s="24" t="s">
        <v>363</v>
      </c>
      <c r="O25" s="24" t="s">
        <v>174</v>
      </c>
      <c r="P25" s="24" t="s">
        <v>363</v>
      </c>
      <c r="Q25" s="24" t="s">
        <v>364</v>
      </c>
      <c r="R25" s="24" t="s">
        <v>174</v>
      </c>
      <c r="S25" s="24" t="s">
        <v>364</v>
      </c>
      <c r="T25" s="24" t="s">
        <v>364</v>
      </c>
      <c r="U25" s="24" t="s">
        <v>364</v>
      </c>
      <c r="V25" s="184" t="s">
        <v>174</v>
      </c>
      <c r="W25" s="24" t="s">
        <v>364</v>
      </c>
      <c r="X25" s="24" t="s">
        <v>364</v>
      </c>
      <c r="Y25" s="24" t="s">
        <v>174</v>
      </c>
      <c r="Z25" s="24" t="s">
        <v>364</v>
      </c>
      <c r="AA25" s="24" t="s">
        <v>364</v>
      </c>
      <c r="AB25" s="24" t="s">
        <v>174</v>
      </c>
      <c r="AC25" s="24" t="s">
        <v>363</v>
      </c>
      <c r="AD25" s="24" t="s">
        <v>364</v>
      </c>
      <c r="AE25" s="24" t="s">
        <v>174</v>
      </c>
      <c r="AF25" s="24" t="s">
        <v>174</v>
      </c>
      <c r="AG25" s="24" t="s">
        <v>363</v>
      </c>
      <c r="AH25" s="24" t="s">
        <v>364</v>
      </c>
      <c r="AI25" s="24" t="s">
        <v>364</v>
      </c>
      <c r="AJ25" s="24" t="s">
        <v>364</v>
      </c>
      <c r="AK25" s="24" t="s">
        <v>363</v>
      </c>
      <c r="AL25" s="24" t="s">
        <v>364</v>
      </c>
      <c r="AM25" s="24" t="s">
        <v>364</v>
      </c>
      <c r="AN25" s="24" t="s">
        <v>364</v>
      </c>
      <c r="AO25" s="24" t="s">
        <v>364</v>
      </c>
      <c r="AP25" s="24" t="s">
        <v>364</v>
      </c>
      <c r="AQ25" s="24" t="s">
        <v>364</v>
      </c>
      <c r="AR25" s="24" t="s">
        <v>364</v>
      </c>
      <c r="AS25" s="24" t="s">
        <v>364</v>
      </c>
      <c r="AT25" s="24" t="s">
        <v>364</v>
      </c>
      <c r="AU25" s="24" t="s">
        <v>363</v>
      </c>
      <c r="AV25" s="24" t="s">
        <v>364</v>
      </c>
      <c r="AW25" s="24" t="s">
        <v>363</v>
      </c>
      <c r="AX25" s="24" t="s">
        <v>364</v>
      </c>
      <c r="AY25" s="24" t="s">
        <v>363</v>
      </c>
      <c r="AZ25" s="24" t="s">
        <v>364</v>
      </c>
      <c r="BA25" s="24" t="s">
        <v>364</v>
      </c>
      <c r="BB25" s="24" t="s">
        <v>364</v>
      </c>
      <c r="BC25" s="24" t="s">
        <v>174</v>
      </c>
      <c r="BD25" s="24" t="s">
        <v>174</v>
      </c>
      <c r="BE25" s="24" t="s">
        <v>174</v>
      </c>
      <c r="BF25" s="24" t="s">
        <v>174</v>
      </c>
      <c r="BG25" s="24" t="s">
        <v>364</v>
      </c>
      <c r="BH25" s="24" t="s">
        <v>364</v>
      </c>
      <c r="BI25" s="24" t="s">
        <v>174</v>
      </c>
      <c r="BJ25" s="24" t="s">
        <v>174</v>
      </c>
      <c r="BK25" s="24" t="s">
        <v>364</v>
      </c>
      <c r="BL25" s="24" t="s">
        <v>364</v>
      </c>
      <c r="BM25" s="24" t="s">
        <v>364</v>
      </c>
      <c r="BN25" s="24" t="s">
        <v>364</v>
      </c>
      <c r="BO25" s="24" t="s">
        <v>364</v>
      </c>
      <c r="BP25" s="24" t="s">
        <v>363</v>
      </c>
      <c r="BQ25" s="24" t="s">
        <v>174</v>
      </c>
      <c r="BR25" s="24" t="s">
        <v>364</v>
      </c>
      <c r="BS25" s="24" t="s">
        <v>364</v>
      </c>
      <c r="BT25" s="24" t="s">
        <v>174</v>
      </c>
      <c r="BU25" s="24" t="s">
        <v>152</v>
      </c>
      <c r="BV25" s="24" t="s">
        <v>364</v>
      </c>
      <c r="BW25" s="24" t="s">
        <v>174</v>
      </c>
      <c r="BX25" s="24" t="s">
        <v>174</v>
      </c>
      <c r="BY25" s="24" t="s">
        <v>364</v>
      </c>
    </row>
    <row r="26" spans="1:77" ht="18" x14ac:dyDescent="0.2">
      <c r="A26" s="154"/>
      <c r="B26" s="148"/>
      <c r="C26" s="145">
        <v>56</v>
      </c>
      <c r="D26" s="141" t="s">
        <v>145</v>
      </c>
      <c r="E26" s="17">
        <f t="shared" si="2"/>
        <v>17</v>
      </c>
      <c r="F26" s="17">
        <f t="shared" si="3"/>
        <v>9</v>
      </c>
      <c r="G26" s="24" t="s">
        <v>364</v>
      </c>
      <c r="H26" s="24" t="s">
        <v>364</v>
      </c>
      <c r="I26" s="24" t="s">
        <v>363</v>
      </c>
      <c r="J26" s="24" t="s">
        <v>363</v>
      </c>
      <c r="K26" s="24" t="s">
        <v>363</v>
      </c>
      <c r="L26" s="24" t="s">
        <v>363</v>
      </c>
      <c r="M26" s="24" t="s">
        <v>363</v>
      </c>
      <c r="N26" s="24" t="s">
        <v>364</v>
      </c>
      <c r="O26" s="24" t="s">
        <v>174</v>
      </c>
      <c r="P26" s="24" t="s">
        <v>363</v>
      </c>
      <c r="Q26" s="24" t="s">
        <v>363</v>
      </c>
      <c r="R26" s="24" t="s">
        <v>174</v>
      </c>
      <c r="S26" s="24" t="s">
        <v>364</v>
      </c>
      <c r="T26" s="24" t="s">
        <v>364</v>
      </c>
      <c r="U26" s="24" t="s">
        <v>364</v>
      </c>
      <c r="V26" s="184" t="s">
        <v>174</v>
      </c>
      <c r="W26" s="184" t="s">
        <v>174</v>
      </c>
      <c r="X26" s="184" t="s">
        <v>363</v>
      </c>
      <c r="Y26" s="24" t="s">
        <v>174</v>
      </c>
      <c r="Z26" s="24" t="s">
        <v>364</v>
      </c>
      <c r="AA26" s="24" t="s">
        <v>364</v>
      </c>
      <c r="AB26" s="24" t="s">
        <v>174</v>
      </c>
      <c r="AC26" s="24" t="s">
        <v>364</v>
      </c>
      <c r="AD26" s="24" t="s">
        <v>364</v>
      </c>
      <c r="AE26" s="24" t="s">
        <v>174</v>
      </c>
      <c r="AF26" s="24" t="s">
        <v>174</v>
      </c>
      <c r="AG26" s="24" t="s">
        <v>364</v>
      </c>
      <c r="AH26" s="24" t="s">
        <v>364</v>
      </c>
      <c r="AI26" s="24" t="s">
        <v>364</v>
      </c>
      <c r="AJ26" s="24" t="s">
        <v>364</v>
      </c>
      <c r="AK26" s="24" t="s">
        <v>364</v>
      </c>
      <c r="AL26" s="24" t="s">
        <v>364</v>
      </c>
      <c r="AM26" s="24" t="s">
        <v>364</v>
      </c>
      <c r="AN26" s="24" t="s">
        <v>364</v>
      </c>
      <c r="AO26" s="24" t="s">
        <v>364</v>
      </c>
      <c r="AP26" s="24" t="s">
        <v>364</v>
      </c>
      <c r="AQ26" s="24" t="s">
        <v>364</v>
      </c>
      <c r="AR26" s="24" t="s">
        <v>364</v>
      </c>
      <c r="AS26" s="24" t="s">
        <v>364</v>
      </c>
      <c r="AT26" s="24" t="s">
        <v>364</v>
      </c>
      <c r="AU26" s="24" t="s">
        <v>364</v>
      </c>
      <c r="AV26" s="24" t="s">
        <v>364</v>
      </c>
      <c r="AW26" s="24" t="s">
        <v>364</v>
      </c>
      <c r="AX26" s="24" t="s">
        <v>364</v>
      </c>
      <c r="AY26" s="24" t="s">
        <v>364</v>
      </c>
      <c r="AZ26" s="24" t="s">
        <v>364</v>
      </c>
      <c r="BA26" s="24" t="s">
        <v>364</v>
      </c>
      <c r="BB26" s="24" t="s">
        <v>364</v>
      </c>
      <c r="BC26" s="24" t="s">
        <v>364</v>
      </c>
      <c r="BD26" s="24" t="s">
        <v>364</v>
      </c>
      <c r="BE26" s="24" t="s">
        <v>174</v>
      </c>
      <c r="BF26" s="24" t="s">
        <v>174</v>
      </c>
      <c r="BG26" s="24" t="s">
        <v>174</v>
      </c>
      <c r="BH26" s="24" t="s">
        <v>364</v>
      </c>
      <c r="BI26" s="24" t="s">
        <v>174</v>
      </c>
      <c r="BJ26" s="24" t="s">
        <v>364</v>
      </c>
      <c r="BK26" s="24" t="s">
        <v>364</v>
      </c>
      <c r="BL26" s="24" t="s">
        <v>364</v>
      </c>
      <c r="BM26" s="24" t="s">
        <v>364</v>
      </c>
      <c r="BN26" s="24" t="s">
        <v>364</v>
      </c>
      <c r="BO26" s="24" t="s">
        <v>364</v>
      </c>
      <c r="BP26" s="24" t="s">
        <v>363</v>
      </c>
      <c r="BQ26" s="24" t="s">
        <v>174</v>
      </c>
      <c r="BR26" s="24" t="s">
        <v>364</v>
      </c>
      <c r="BS26" s="24" t="s">
        <v>174</v>
      </c>
      <c r="BT26" s="24" t="s">
        <v>174</v>
      </c>
      <c r="BU26" s="24"/>
      <c r="BV26" s="24" t="s">
        <v>174</v>
      </c>
      <c r="BW26" s="24" t="s">
        <v>174</v>
      </c>
      <c r="BX26" s="24" t="s">
        <v>364</v>
      </c>
      <c r="BY26" s="24" t="s">
        <v>364</v>
      </c>
    </row>
    <row r="27" spans="1:77" ht="18" x14ac:dyDescent="0.2">
      <c r="A27" s="154"/>
      <c r="B27" s="148"/>
      <c r="C27" s="145">
        <v>4</v>
      </c>
      <c r="D27" s="141" t="s">
        <v>116</v>
      </c>
      <c r="E27" s="17">
        <f t="shared" si="2"/>
        <v>21</v>
      </c>
      <c r="F27" s="17">
        <f t="shared" si="3"/>
        <v>4</v>
      </c>
      <c r="G27" s="24" t="s">
        <v>363</v>
      </c>
      <c r="H27" s="24" t="s">
        <v>364</v>
      </c>
      <c r="I27" s="24" t="s">
        <v>363</v>
      </c>
      <c r="J27" s="24" t="s">
        <v>364</v>
      </c>
      <c r="K27" s="24" t="s">
        <v>364</v>
      </c>
      <c r="L27" s="24" t="s">
        <v>364</v>
      </c>
      <c r="M27" s="24" t="s">
        <v>364</v>
      </c>
      <c r="N27" s="24" t="s">
        <v>364</v>
      </c>
      <c r="O27" s="24" t="s">
        <v>364</v>
      </c>
      <c r="P27" s="24" t="s">
        <v>363</v>
      </c>
      <c r="Q27" s="24" t="s">
        <v>364</v>
      </c>
      <c r="R27" s="24" t="s">
        <v>174</v>
      </c>
      <c r="S27" s="24" t="s">
        <v>174</v>
      </c>
      <c r="T27" s="24" t="s">
        <v>364</v>
      </c>
      <c r="U27" s="24" t="s">
        <v>364</v>
      </c>
      <c r="V27" s="184" t="s">
        <v>174</v>
      </c>
      <c r="W27" s="184" t="s">
        <v>174</v>
      </c>
      <c r="X27" s="24" t="s">
        <v>364</v>
      </c>
      <c r="Y27" s="24" t="s">
        <v>364</v>
      </c>
      <c r="Z27" s="24" t="s">
        <v>364</v>
      </c>
      <c r="AA27" s="24" t="s">
        <v>364</v>
      </c>
      <c r="AB27" s="24" t="s">
        <v>174</v>
      </c>
      <c r="AC27" s="24" t="s">
        <v>364</v>
      </c>
      <c r="AD27" s="24" t="s">
        <v>364</v>
      </c>
      <c r="AE27" s="24" t="s">
        <v>174</v>
      </c>
      <c r="AF27" s="24" t="s">
        <v>174</v>
      </c>
      <c r="AG27" s="24" t="s">
        <v>364</v>
      </c>
      <c r="AH27" s="24" t="s">
        <v>364</v>
      </c>
      <c r="AI27" s="24" t="s">
        <v>364</v>
      </c>
      <c r="AJ27" s="24" t="s">
        <v>364</v>
      </c>
      <c r="AK27" s="24" t="s">
        <v>364</v>
      </c>
      <c r="AL27" s="24" t="s">
        <v>364</v>
      </c>
      <c r="AM27" s="24" t="s">
        <v>364</v>
      </c>
      <c r="AN27" s="24" t="s">
        <v>364</v>
      </c>
      <c r="AO27" s="24" t="s">
        <v>364</v>
      </c>
      <c r="AP27" s="24" t="s">
        <v>364</v>
      </c>
      <c r="AQ27" s="24" t="s">
        <v>364</v>
      </c>
      <c r="AR27" s="24" t="s">
        <v>364</v>
      </c>
      <c r="AS27" s="24" t="s">
        <v>364</v>
      </c>
      <c r="AT27" s="24" t="s">
        <v>364</v>
      </c>
      <c r="AU27" s="24" t="s">
        <v>364</v>
      </c>
      <c r="AV27" s="24" t="s">
        <v>364</v>
      </c>
      <c r="AW27" s="24" t="s">
        <v>363</v>
      </c>
      <c r="AX27" s="24" t="s">
        <v>364</v>
      </c>
      <c r="AY27" s="24" t="s">
        <v>364</v>
      </c>
      <c r="AZ27" s="24" t="s">
        <v>364</v>
      </c>
      <c r="BA27" s="24" t="s">
        <v>364</v>
      </c>
      <c r="BB27" s="24" t="s">
        <v>364</v>
      </c>
      <c r="BC27" s="24" t="s">
        <v>174</v>
      </c>
      <c r="BD27" s="24" t="s">
        <v>174</v>
      </c>
      <c r="BE27" s="24" t="s">
        <v>174</v>
      </c>
      <c r="BF27" s="24" t="s">
        <v>174</v>
      </c>
      <c r="BG27" s="24" t="s">
        <v>174</v>
      </c>
      <c r="BH27" s="24" t="s">
        <v>174</v>
      </c>
      <c r="BI27" s="24" t="s">
        <v>174</v>
      </c>
      <c r="BJ27" s="24" t="s">
        <v>364</v>
      </c>
      <c r="BK27" s="24" t="s">
        <v>174</v>
      </c>
      <c r="BL27" s="24" t="s">
        <v>364</v>
      </c>
      <c r="BM27" s="218" t="s">
        <v>174</v>
      </c>
      <c r="BN27" s="24" t="s">
        <v>364</v>
      </c>
      <c r="BO27" s="24" t="s">
        <v>364</v>
      </c>
      <c r="BP27" s="24" t="s">
        <v>364</v>
      </c>
      <c r="BQ27" s="24" t="s">
        <v>174</v>
      </c>
      <c r="BR27" s="24" t="s">
        <v>364</v>
      </c>
      <c r="BS27" s="218" t="s">
        <v>364</v>
      </c>
      <c r="BT27" s="218" t="s">
        <v>364</v>
      </c>
      <c r="BU27" s="24"/>
      <c r="BV27" s="24" t="s">
        <v>174</v>
      </c>
      <c r="BW27" s="24" t="s">
        <v>174</v>
      </c>
      <c r="BX27" s="24" t="s">
        <v>174</v>
      </c>
      <c r="BY27" s="24" t="s">
        <v>174</v>
      </c>
    </row>
    <row r="28" spans="1:77" ht="18" x14ac:dyDescent="0.2">
      <c r="A28" s="154"/>
      <c r="B28" s="148"/>
      <c r="C28" s="145">
        <v>73</v>
      </c>
      <c r="D28" s="141" t="s">
        <v>117</v>
      </c>
      <c r="E28" s="17">
        <f t="shared" si="2"/>
        <v>19</v>
      </c>
      <c r="F28" s="17">
        <f t="shared" si="3"/>
        <v>16</v>
      </c>
      <c r="G28" s="24" t="s">
        <v>363</v>
      </c>
      <c r="H28" s="24" t="s">
        <v>363</v>
      </c>
      <c r="I28" s="24" t="s">
        <v>363</v>
      </c>
      <c r="J28" s="24" t="s">
        <v>363</v>
      </c>
      <c r="K28" s="24" t="s">
        <v>363</v>
      </c>
      <c r="L28" s="24" t="s">
        <v>364</v>
      </c>
      <c r="M28" s="24" t="s">
        <v>363</v>
      </c>
      <c r="N28" s="24" t="s">
        <v>363</v>
      </c>
      <c r="O28" s="24" t="s">
        <v>364</v>
      </c>
      <c r="P28" s="24" t="s">
        <v>363</v>
      </c>
      <c r="Q28" s="24" t="s">
        <v>364</v>
      </c>
      <c r="R28" s="24" t="s">
        <v>174</v>
      </c>
      <c r="S28" s="24" t="s">
        <v>174</v>
      </c>
      <c r="T28" s="24" t="s">
        <v>364</v>
      </c>
      <c r="U28" s="24" t="s">
        <v>364</v>
      </c>
      <c r="V28" s="184" t="s">
        <v>174</v>
      </c>
      <c r="W28" s="24" t="s">
        <v>364</v>
      </c>
      <c r="X28" s="24" t="s">
        <v>363</v>
      </c>
      <c r="Y28" s="24" t="s">
        <v>174</v>
      </c>
      <c r="Z28" s="24" t="s">
        <v>363</v>
      </c>
      <c r="AA28" s="24" t="s">
        <v>363</v>
      </c>
      <c r="AB28" s="24" t="s">
        <v>174</v>
      </c>
      <c r="AC28" s="24" t="s">
        <v>364</v>
      </c>
      <c r="AD28" s="24" t="s">
        <v>363</v>
      </c>
      <c r="AE28" s="24" t="s">
        <v>174</v>
      </c>
      <c r="AF28" s="24" t="s">
        <v>174</v>
      </c>
      <c r="AG28" s="24" t="s">
        <v>364</v>
      </c>
      <c r="AH28" s="24" t="s">
        <v>364</v>
      </c>
      <c r="AI28" s="24" t="s">
        <v>174</v>
      </c>
      <c r="AJ28" s="24" t="s">
        <v>364</v>
      </c>
      <c r="AK28" s="24" t="s">
        <v>363</v>
      </c>
      <c r="AL28" s="24" t="s">
        <v>363</v>
      </c>
      <c r="AM28" s="24" t="s">
        <v>364</v>
      </c>
      <c r="AN28" s="24" t="s">
        <v>364</v>
      </c>
      <c r="AO28" s="24" t="s">
        <v>364</v>
      </c>
      <c r="AP28" s="24" t="s">
        <v>364</v>
      </c>
      <c r="AQ28" s="24" t="s">
        <v>364</v>
      </c>
      <c r="AR28" s="24" t="s">
        <v>364</v>
      </c>
      <c r="AS28" s="24" t="s">
        <v>364</v>
      </c>
      <c r="AT28" s="24" t="s">
        <v>364</v>
      </c>
      <c r="AU28" s="24" t="s">
        <v>364</v>
      </c>
      <c r="AV28" s="24" t="s">
        <v>364</v>
      </c>
      <c r="AW28" s="24" t="s">
        <v>363</v>
      </c>
      <c r="AX28" s="24" t="s">
        <v>364</v>
      </c>
      <c r="AY28" s="24" t="s">
        <v>364</v>
      </c>
      <c r="AZ28" s="24" t="s">
        <v>364</v>
      </c>
      <c r="BA28" s="24" t="s">
        <v>363</v>
      </c>
      <c r="BB28" s="24" t="s">
        <v>364</v>
      </c>
      <c r="BC28" s="24" t="s">
        <v>174</v>
      </c>
      <c r="BD28" s="24" t="s">
        <v>174</v>
      </c>
      <c r="BE28" s="24" t="s">
        <v>174</v>
      </c>
      <c r="BF28" s="24" t="s">
        <v>364</v>
      </c>
      <c r="BG28" s="24" t="s">
        <v>364</v>
      </c>
      <c r="BH28" s="24" t="s">
        <v>174</v>
      </c>
      <c r="BI28" s="24" t="s">
        <v>174</v>
      </c>
      <c r="BJ28" s="24" t="s">
        <v>364</v>
      </c>
      <c r="BK28" s="24" t="s">
        <v>174</v>
      </c>
      <c r="BL28" s="24" t="s">
        <v>364</v>
      </c>
      <c r="BM28" s="24" t="s">
        <v>364</v>
      </c>
      <c r="BN28" s="24" t="s">
        <v>364</v>
      </c>
      <c r="BO28" s="24" t="s">
        <v>364</v>
      </c>
      <c r="BP28" s="24" t="s">
        <v>364</v>
      </c>
      <c r="BQ28" s="24" t="s">
        <v>364</v>
      </c>
      <c r="BR28" s="24" t="s">
        <v>364</v>
      </c>
      <c r="BS28" s="218" t="s">
        <v>174</v>
      </c>
      <c r="BT28" s="24" t="s">
        <v>174</v>
      </c>
      <c r="BU28" s="24"/>
      <c r="BV28" s="24" t="s">
        <v>174</v>
      </c>
      <c r="BW28" s="24" t="s">
        <v>174</v>
      </c>
      <c r="BX28" s="24" t="s">
        <v>174</v>
      </c>
      <c r="BY28" s="24" t="s">
        <v>364</v>
      </c>
    </row>
    <row r="29" spans="1:77" ht="18" x14ac:dyDescent="0.2">
      <c r="A29" s="154"/>
      <c r="B29" s="148"/>
      <c r="C29" s="145"/>
      <c r="D29" s="141" t="s">
        <v>120</v>
      </c>
      <c r="E29" s="17">
        <f t="shared" si="2"/>
        <v>14</v>
      </c>
      <c r="F29" s="17">
        <f t="shared" si="3"/>
        <v>13</v>
      </c>
      <c r="G29" s="24" t="s">
        <v>364</v>
      </c>
      <c r="H29" s="24" t="s">
        <v>363</v>
      </c>
      <c r="I29" s="24" t="s">
        <v>363</v>
      </c>
      <c r="J29" s="24" t="s">
        <v>363</v>
      </c>
      <c r="K29" s="24" t="s">
        <v>364</v>
      </c>
      <c r="L29" s="24" t="s">
        <v>363</v>
      </c>
      <c r="M29" s="24" t="s">
        <v>363</v>
      </c>
      <c r="N29" s="24" t="s">
        <v>363</v>
      </c>
      <c r="O29" s="24" t="s">
        <v>174</v>
      </c>
      <c r="P29" s="24" t="s">
        <v>364</v>
      </c>
      <c r="Q29" s="24" t="s">
        <v>364</v>
      </c>
      <c r="R29" s="24" t="s">
        <v>364</v>
      </c>
      <c r="S29" s="24" t="s">
        <v>364</v>
      </c>
      <c r="T29" s="24" t="s">
        <v>364</v>
      </c>
      <c r="U29" s="24" t="s">
        <v>363</v>
      </c>
      <c r="V29" s="184" t="s">
        <v>174</v>
      </c>
      <c r="W29" s="24" t="s">
        <v>364</v>
      </c>
      <c r="X29" s="24" t="s">
        <v>363</v>
      </c>
      <c r="Y29" s="24" t="s">
        <v>364</v>
      </c>
      <c r="Z29" s="24" t="s">
        <v>364</v>
      </c>
      <c r="AA29" s="24" t="s">
        <v>364</v>
      </c>
      <c r="AB29" s="24" t="s">
        <v>364</v>
      </c>
      <c r="AC29" s="24" t="s">
        <v>364</v>
      </c>
      <c r="AD29" s="24" t="s">
        <v>363</v>
      </c>
      <c r="AE29" s="24" t="s">
        <v>174</v>
      </c>
      <c r="AF29" s="24" t="s">
        <v>174</v>
      </c>
      <c r="AG29" s="24" t="s">
        <v>364</v>
      </c>
      <c r="AH29" s="24" t="s">
        <v>364</v>
      </c>
      <c r="AI29" s="24" t="s">
        <v>364</v>
      </c>
      <c r="AJ29" s="24" t="s">
        <v>364</v>
      </c>
      <c r="AK29" s="24" t="s">
        <v>363</v>
      </c>
      <c r="AL29" s="24" t="s">
        <v>364</v>
      </c>
      <c r="AM29" s="24" t="s">
        <v>364</v>
      </c>
      <c r="AN29" s="24" t="s">
        <v>364</v>
      </c>
      <c r="AO29" s="24" t="s">
        <v>363</v>
      </c>
      <c r="AP29" s="24" t="s">
        <v>364</v>
      </c>
      <c r="AQ29" s="24" t="s">
        <v>364</v>
      </c>
      <c r="AR29" s="24" t="s">
        <v>364</v>
      </c>
      <c r="AS29" s="24" t="s">
        <v>364</v>
      </c>
      <c r="AT29" s="24" t="s">
        <v>364</v>
      </c>
      <c r="AU29" s="24" t="s">
        <v>364</v>
      </c>
      <c r="AV29" s="24" t="s">
        <v>364</v>
      </c>
      <c r="AW29" s="24" t="s">
        <v>363</v>
      </c>
      <c r="AX29" s="24" t="s">
        <v>364</v>
      </c>
      <c r="AY29" s="24" t="s">
        <v>364</v>
      </c>
      <c r="AZ29" s="24" t="s">
        <v>364</v>
      </c>
      <c r="BA29" s="24" t="s">
        <v>364</v>
      </c>
      <c r="BB29" s="24" t="s">
        <v>364</v>
      </c>
      <c r="BC29" s="24" t="s">
        <v>174</v>
      </c>
      <c r="BD29" s="24" t="s">
        <v>364</v>
      </c>
      <c r="BE29" s="24" t="s">
        <v>174</v>
      </c>
      <c r="BF29" s="24" t="s">
        <v>174</v>
      </c>
      <c r="BG29" s="24" t="s">
        <v>174</v>
      </c>
      <c r="BH29" s="24" t="s">
        <v>364</v>
      </c>
      <c r="BI29" s="24" t="s">
        <v>364</v>
      </c>
      <c r="BJ29" s="24" t="s">
        <v>174</v>
      </c>
      <c r="BK29" s="218" t="s">
        <v>364</v>
      </c>
      <c r="BL29" s="24" t="s">
        <v>364</v>
      </c>
      <c r="BM29" s="24" t="s">
        <v>174</v>
      </c>
      <c r="BN29" s="24" t="s">
        <v>363</v>
      </c>
      <c r="BO29" s="24" t="s">
        <v>364</v>
      </c>
      <c r="BP29" s="24" t="s">
        <v>364</v>
      </c>
      <c r="BQ29" s="24" t="s">
        <v>364</v>
      </c>
      <c r="BR29" s="24" t="s">
        <v>364</v>
      </c>
      <c r="BS29" s="24" t="s">
        <v>364</v>
      </c>
      <c r="BT29" s="24" t="s">
        <v>174</v>
      </c>
      <c r="BU29" s="218"/>
      <c r="BV29" s="24" t="s">
        <v>174</v>
      </c>
      <c r="BW29" s="24" t="s">
        <v>174</v>
      </c>
      <c r="BX29" s="24" t="s">
        <v>174</v>
      </c>
      <c r="BY29" s="24" t="s">
        <v>364</v>
      </c>
    </row>
    <row r="30" spans="1:77" ht="18" x14ac:dyDescent="0.2">
      <c r="A30" s="154"/>
      <c r="B30" s="148"/>
      <c r="C30" s="145"/>
      <c r="D30" s="141" t="s">
        <v>353</v>
      </c>
      <c r="E30" s="17">
        <f t="shared" si="2"/>
        <v>14</v>
      </c>
      <c r="F30" s="17">
        <f t="shared" si="3"/>
        <v>22</v>
      </c>
      <c r="G30" s="24" t="s">
        <v>363</v>
      </c>
      <c r="H30" s="24" t="s">
        <v>363</v>
      </c>
      <c r="I30" s="24" t="s">
        <v>363</v>
      </c>
      <c r="J30" s="24" t="s">
        <v>363</v>
      </c>
      <c r="K30" s="24" t="s">
        <v>363</v>
      </c>
      <c r="L30" s="24" t="s">
        <v>363</v>
      </c>
      <c r="M30" s="24" t="s">
        <v>363</v>
      </c>
      <c r="N30" s="24" t="s">
        <v>363</v>
      </c>
      <c r="O30" s="24" t="s">
        <v>174</v>
      </c>
      <c r="P30" s="24" t="s">
        <v>363</v>
      </c>
      <c r="Q30" s="24" t="s">
        <v>364</v>
      </c>
      <c r="R30" s="184" t="s">
        <v>174</v>
      </c>
      <c r="S30" s="184" t="s">
        <v>174</v>
      </c>
      <c r="T30" s="24" t="s">
        <v>363</v>
      </c>
      <c r="U30" s="24" t="s">
        <v>363</v>
      </c>
      <c r="V30" s="24" t="s">
        <v>364</v>
      </c>
      <c r="W30" s="24" t="s">
        <v>174</v>
      </c>
      <c r="X30" s="24" t="s">
        <v>364</v>
      </c>
      <c r="Y30" s="24" t="s">
        <v>364</v>
      </c>
      <c r="Z30" s="24" t="s">
        <v>363</v>
      </c>
      <c r="AA30" s="24" t="s">
        <v>364</v>
      </c>
      <c r="AB30" s="24" t="s">
        <v>174</v>
      </c>
      <c r="AC30" s="24" t="s">
        <v>364</v>
      </c>
      <c r="AD30" s="24" t="s">
        <v>363</v>
      </c>
      <c r="AE30" s="24" t="s">
        <v>364</v>
      </c>
      <c r="AF30" s="24" t="s">
        <v>364</v>
      </c>
      <c r="AG30" s="24" t="s">
        <v>364</v>
      </c>
      <c r="AH30" s="24" t="s">
        <v>364</v>
      </c>
      <c r="AI30" s="24" t="s">
        <v>174</v>
      </c>
      <c r="AJ30" s="24" t="s">
        <v>363</v>
      </c>
      <c r="AK30" s="24" t="s">
        <v>363</v>
      </c>
      <c r="AL30" s="24" t="s">
        <v>363</v>
      </c>
      <c r="AM30" s="24" t="s">
        <v>364</v>
      </c>
      <c r="AN30" s="24" t="s">
        <v>364</v>
      </c>
      <c r="AO30" s="24" t="s">
        <v>363</v>
      </c>
      <c r="AP30" s="24" t="s">
        <v>363</v>
      </c>
      <c r="AQ30" s="24" t="s">
        <v>364</v>
      </c>
      <c r="AR30" s="24" t="s">
        <v>363</v>
      </c>
      <c r="AS30" s="24" t="s">
        <v>363</v>
      </c>
      <c r="AT30" s="24" t="s">
        <v>364</v>
      </c>
      <c r="AU30" s="24" t="s">
        <v>364</v>
      </c>
      <c r="AV30" s="24" t="s">
        <v>364</v>
      </c>
      <c r="AW30" s="24" t="s">
        <v>363</v>
      </c>
      <c r="AX30" s="24" t="s">
        <v>364</v>
      </c>
      <c r="AY30" s="24" t="s">
        <v>364</v>
      </c>
      <c r="AZ30" s="24" t="s">
        <v>363</v>
      </c>
      <c r="BA30" s="24" t="s">
        <v>364</v>
      </c>
      <c r="BB30" s="24" t="s">
        <v>364</v>
      </c>
      <c r="BC30" s="24" t="s">
        <v>174</v>
      </c>
      <c r="BD30" s="24" t="s">
        <v>364</v>
      </c>
      <c r="BE30" s="24" t="s">
        <v>174</v>
      </c>
      <c r="BF30" s="24" t="s">
        <v>174</v>
      </c>
      <c r="BG30" s="24" t="s">
        <v>174</v>
      </c>
      <c r="BH30" s="24" t="s">
        <v>174</v>
      </c>
      <c r="BI30" s="24" t="s">
        <v>174</v>
      </c>
      <c r="BJ30" s="24" t="s">
        <v>364</v>
      </c>
      <c r="BK30" s="218" t="s">
        <v>364</v>
      </c>
      <c r="BL30" s="218" t="s">
        <v>174</v>
      </c>
      <c r="BM30" s="24" t="s">
        <v>364</v>
      </c>
      <c r="BN30" s="24" t="s">
        <v>364</v>
      </c>
      <c r="BO30" s="24" t="s">
        <v>364</v>
      </c>
      <c r="BP30" s="24" t="s">
        <v>364</v>
      </c>
      <c r="BQ30" s="24" t="s">
        <v>364</v>
      </c>
      <c r="BR30" s="24" t="s">
        <v>364</v>
      </c>
      <c r="BS30" s="24" t="s">
        <v>364</v>
      </c>
      <c r="BT30" s="24" t="s">
        <v>364</v>
      </c>
      <c r="BU30" s="24"/>
      <c r="BV30" s="24" t="s">
        <v>364</v>
      </c>
      <c r="BW30" s="24" t="s">
        <v>364</v>
      </c>
      <c r="BX30" s="24" t="s">
        <v>364</v>
      </c>
      <c r="BY30" s="24" t="s">
        <v>174</v>
      </c>
    </row>
    <row r="31" spans="1:77" ht="6.75" customHeight="1" x14ac:dyDescent="0.2">
      <c r="A31" s="154"/>
      <c r="B31" s="148"/>
      <c r="C31" s="145"/>
      <c r="D31" s="141"/>
      <c r="E31" s="17"/>
      <c r="F31" s="17"/>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row>
    <row r="32" spans="1:77" ht="18" x14ac:dyDescent="0.2">
      <c r="A32" s="154"/>
      <c r="B32" s="148"/>
      <c r="C32" s="145"/>
      <c r="D32" s="141" t="s">
        <v>361</v>
      </c>
      <c r="E32" s="17">
        <f t="shared" ref="E32:E38" si="4">COUNTIF(G32:BY32,"x")</f>
        <v>23</v>
      </c>
      <c r="F32" s="17">
        <f t="shared" ref="F32:F38" si="5">COUNTIF(G32:BY32,"Si")</f>
        <v>25</v>
      </c>
      <c r="G32" s="24" t="s">
        <v>363</v>
      </c>
      <c r="H32" s="24" t="s">
        <v>363</v>
      </c>
      <c r="I32" s="24" t="s">
        <v>363</v>
      </c>
      <c r="J32" s="24" t="s">
        <v>363</v>
      </c>
      <c r="K32" s="24" t="s">
        <v>364</v>
      </c>
      <c r="L32" s="24" t="s">
        <v>364</v>
      </c>
      <c r="M32" s="24" t="s">
        <v>363</v>
      </c>
      <c r="N32" s="24" t="s">
        <v>364</v>
      </c>
      <c r="O32" s="24" t="s">
        <v>174</v>
      </c>
      <c r="P32" s="24" t="s">
        <v>363</v>
      </c>
      <c r="Q32" s="24" t="s">
        <v>363</v>
      </c>
      <c r="R32" s="24" t="s">
        <v>174</v>
      </c>
      <c r="S32" s="24" t="s">
        <v>174</v>
      </c>
      <c r="T32" s="24" t="s">
        <v>363</v>
      </c>
      <c r="U32" s="24" t="s">
        <v>363</v>
      </c>
      <c r="V32" s="24" t="s">
        <v>174</v>
      </c>
      <c r="W32" s="24" t="s">
        <v>174</v>
      </c>
      <c r="X32" s="24" t="s">
        <v>363</v>
      </c>
      <c r="Y32" s="24" t="s">
        <v>174</v>
      </c>
      <c r="Z32" s="24" t="s">
        <v>363</v>
      </c>
      <c r="AA32" s="24" t="s">
        <v>364</v>
      </c>
      <c r="AB32" s="24" t="s">
        <v>174</v>
      </c>
      <c r="AC32" s="24" t="s">
        <v>364</v>
      </c>
      <c r="AD32" s="24" t="s">
        <v>363</v>
      </c>
      <c r="AE32" s="24" t="s">
        <v>174</v>
      </c>
      <c r="AF32" s="24" t="s">
        <v>174</v>
      </c>
      <c r="AG32" s="24" t="s">
        <v>364</v>
      </c>
      <c r="AH32" s="24" t="s">
        <v>363</v>
      </c>
      <c r="AI32" s="24" t="s">
        <v>174</v>
      </c>
      <c r="AJ32" s="24" t="s">
        <v>364</v>
      </c>
      <c r="AK32" s="24" t="s">
        <v>364</v>
      </c>
      <c r="AL32" s="24" t="s">
        <v>363</v>
      </c>
      <c r="AM32" s="24" t="s">
        <v>364</v>
      </c>
      <c r="AN32" s="24" t="s">
        <v>364</v>
      </c>
      <c r="AO32" s="24" t="s">
        <v>364</v>
      </c>
      <c r="AP32" s="24" t="s">
        <v>363</v>
      </c>
      <c r="AQ32" s="24" t="s">
        <v>363</v>
      </c>
      <c r="AR32" s="24" t="s">
        <v>363</v>
      </c>
      <c r="AS32" s="24" t="s">
        <v>363</v>
      </c>
      <c r="AT32" s="24" t="s">
        <v>364</v>
      </c>
      <c r="AU32" s="24" t="s">
        <v>363</v>
      </c>
      <c r="AV32" s="24" t="s">
        <v>363</v>
      </c>
      <c r="AW32" s="24" t="s">
        <v>364</v>
      </c>
      <c r="AX32" s="24" t="s">
        <v>363</v>
      </c>
      <c r="AY32" s="24" t="s">
        <v>363</v>
      </c>
      <c r="AZ32" s="24" t="s">
        <v>363</v>
      </c>
      <c r="BA32" s="24" t="s">
        <v>363</v>
      </c>
      <c r="BB32" s="24" t="s">
        <v>363</v>
      </c>
      <c r="BC32" s="24" t="s">
        <v>174</v>
      </c>
      <c r="BD32" s="24" t="s">
        <v>174</v>
      </c>
      <c r="BE32" s="24" t="s">
        <v>364</v>
      </c>
      <c r="BF32" s="24" t="s">
        <v>174</v>
      </c>
      <c r="BG32" s="24" t="s">
        <v>174</v>
      </c>
      <c r="BH32" s="24" t="s">
        <v>174</v>
      </c>
      <c r="BI32" s="24" t="s">
        <v>174</v>
      </c>
      <c r="BJ32" s="24" t="s">
        <v>364</v>
      </c>
      <c r="BK32" s="24" t="s">
        <v>174</v>
      </c>
      <c r="BL32" s="24" t="s">
        <v>364</v>
      </c>
      <c r="BM32" s="218" t="s">
        <v>174</v>
      </c>
      <c r="BN32" s="24" t="s">
        <v>364</v>
      </c>
      <c r="BO32" s="24" t="s">
        <v>364</v>
      </c>
      <c r="BP32" s="24" t="s">
        <v>364</v>
      </c>
      <c r="BQ32" s="24" t="s">
        <v>364</v>
      </c>
      <c r="BR32" s="24" t="s">
        <v>364</v>
      </c>
      <c r="BS32" s="24" t="s">
        <v>174</v>
      </c>
      <c r="BT32" s="24" t="s">
        <v>174</v>
      </c>
      <c r="BU32" s="24"/>
      <c r="BV32" s="24" t="s">
        <v>364</v>
      </c>
      <c r="BW32" s="24" t="s">
        <v>174</v>
      </c>
      <c r="BX32" s="24" t="s">
        <v>174</v>
      </c>
      <c r="BY32" s="24" t="s">
        <v>174</v>
      </c>
    </row>
    <row r="33" spans="1:77" ht="18" x14ac:dyDescent="0.2">
      <c r="A33" s="154"/>
      <c r="B33" s="148"/>
      <c r="C33" s="145"/>
      <c r="D33" s="141" t="s">
        <v>369</v>
      </c>
      <c r="E33" s="17">
        <f t="shared" si="4"/>
        <v>6</v>
      </c>
      <c r="F33" s="17">
        <f t="shared" si="5"/>
        <v>3</v>
      </c>
      <c r="G33" s="24" t="s">
        <v>363</v>
      </c>
      <c r="H33" s="24" t="s">
        <v>364</v>
      </c>
      <c r="I33" s="24" t="s">
        <v>363</v>
      </c>
      <c r="J33" s="24" t="s">
        <v>364</v>
      </c>
      <c r="K33" s="24" t="s">
        <v>364</v>
      </c>
      <c r="L33" s="24" t="s">
        <v>364</v>
      </c>
      <c r="M33" s="24" t="s">
        <v>364</v>
      </c>
      <c r="N33" s="24" t="s">
        <v>363</v>
      </c>
      <c r="O33" s="24" t="s">
        <v>364</v>
      </c>
      <c r="P33" s="24" t="s">
        <v>364</v>
      </c>
      <c r="Q33" s="24" t="s">
        <v>364</v>
      </c>
      <c r="R33" s="24" t="s">
        <v>364</v>
      </c>
      <c r="S33" s="24" t="s">
        <v>364</v>
      </c>
      <c r="T33" s="24" t="s">
        <v>364</v>
      </c>
      <c r="U33" s="24" t="s">
        <v>364</v>
      </c>
      <c r="V33" s="24" t="s">
        <v>364</v>
      </c>
      <c r="W33" s="24" t="s">
        <v>364</v>
      </c>
      <c r="X33" s="24" t="s">
        <v>364</v>
      </c>
      <c r="Y33" s="24" t="s">
        <v>364</v>
      </c>
      <c r="Z33" s="24" t="s">
        <v>364</v>
      </c>
      <c r="AA33" s="24" t="s">
        <v>364</v>
      </c>
      <c r="AB33" s="24" t="s">
        <v>364</v>
      </c>
      <c r="AC33" s="24" t="s">
        <v>364</v>
      </c>
      <c r="AD33" s="24" t="s">
        <v>364</v>
      </c>
      <c r="AE33" s="24" t="s">
        <v>364</v>
      </c>
      <c r="AF33" s="24" t="s">
        <v>364</v>
      </c>
      <c r="AG33" s="24" t="s">
        <v>364</v>
      </c>
      <c r="AH33" s="24" t="s">
        <v>364</v>
      </c>
      <c r="AI33" s="24" t="s">
        <v>364</v>
      </c>
      <c r="AJ33" s="24" t="s">
        <v>364</v>
      </c>
      <c r="AK33" s="24" t="s">
        <v>364</v>
      </c>
      <c r="AL33" s="24" t="s">
        <v>364</v>
      </c>
      <c r="AM33" s="24" t="s">
        <v>364</v>
      </c>
      <c r="AN33" s="24" t="s">
        <v>364</v>
      </c>
      <c r="AO33" s="24" t="s">
        <v>364</v>
      </c>
      <c r="AP33" s="24" t="s">
        <v>364</v>
      </c>
      <c r="AQ33" s="24" t="s">
        <v>364</v>
      </c>
      <c r="AR33" s="24" t="s">
        <v>364</v>
      </c>
      <c r="AS33" s="24" t="s">
        <v>364</v>
      </c>
      <c r="AT33" s="24" t="s">
        <v>364</v>
      </c>
      <c r="AU33" s="24" t="s">
        <v>364</v>
      </c>
      <c r="AV33" s="24" t="s">
        <v>364</v>
      </c>
      <c r="AW33" s="24" t="s">
        <v>364</v>
      </c>
      <c r="AX33" s="24" t="s">
        <v>364</v>
      </c>
      <c r="AY33" s="24" t="s">
        <v>364</v>
      </c>
      <c r="AZ33" s="24" t="s">
        <v>364</v>
      </c>
      <c r="BA33" s="24" t="s">
        <v>364</v>
      </c>
      <c r="BB33" s="24" t="s">
        <v>364</v>
      </c>
      <c r="BC33" s="24" t="s">
        <v>364</v>
      </c>
      <c r="BD33" s="24" t="s">
        <v>364</v>
      </c>
      <c r="BE33" s="24" t="s">
        <v>174</v>
      </c>
      <c r="BF33" s="24" t="s">
        <v>364</v>
      </c>
      <c r="BG33" s="24" t="s">
        <v>174</v>
      </c>
      <c r="BH33" s="24" t="s">
        <v>364</v>
      </c>
      <c r="BI33" s="24" t="s">
        <v>364</v>
      </c>
      <c r="BJ33" s="24" t="s">
        <v>364</v>
      </c>
      <c r="BK33" s="24" t="s">
        <v>364</v>
      </c>
      <c r="BL33" s="24" t="s">
        <v>364</v>
      </c>
      <c r="BM33" s="24" t="s">
        <v>364</v>
      </c>
      <c r="BN33" s="24" t="s">
        <v>364</v>
      </c>
      <c r="BO33" s="24" t="s">
        <v>364</v>
      </c>
      <c r="BP33" s="24" t="s">
        <v>364</v>
      </c>
      <c r="BQ33" s="24" t="s">
        <v>364</v>
      </c>
      <c r="BR33" s="24" t="s">
        <v>364</v>
      </c>
      <c r="BS33" s="218" t="s">
        <v>364</v>
      </c>
      <c r="BT33" s="218" t="s">
        <v>364</v>
      </c>
      <c r="BU33" s="218"/>
      <c r="BV33" s="24" t="s">
        <v>174</v>
      </c>
      <c r="BW33" s="24" t="s">
        <v>174</v>
      </c>
      <c r="BX33" s="24" t="s">
        <v>174</v>
      </c>
      <c r="BY33" s="24" t="s">
        <v>174</v>
      </c>
    </row>
    <row r="34" spans="1:77" ht="18" x14ac:dyDescent="0.2">
      <c r="A34" s="154"/>
      <c r="B34" s="148"/>
      <c r="C34" s="145">
        <v>21</v>
      </c>
      <c r="D34" s="141" t="s">
        <v>109</v>
      </c>
      <c r="E34" s="17">
        <f t="shared" si="4"/>
        <v>18</v>
      </c>
      <c r="F34" s="17">
        <f t="shared" si="5"/>
        <v>22</v>
      </c>
      <c r="G34" s="24" t="s">
        <v>363</v>
      </c>
      <c r="H34" s="24" t="s">
        <v>364</v>
      </c>
      <c r="I34" s="24" t="s">
        <v>363</v>
      </c>
      <c r="J34" s="24" t="s">
        <v>363</v>
      </c>
      <c r="K34" s="24" t="s">
        <v>363</v>
      </c>
      <c r="L34" s="24" t="s">
        <v>363</v>
      </c>
      <c r="M34" s="24" t="s">
        <v>364</v>
      </c>
      <c r="N34" s="24" t="s">
        <v>363</v>
      </c>
      <c r="O34" s="24" t="s">
        <v>174</v>
      </c>
      <c r="P34" s="24" t="s">
        <v>363</v>
      </c>
      <c r="Q34" s="24" t="s">
        <v>363</v>
      </c>
      <c r="R34" s="24" t="s">
        <v>174</v>
      </c>
      <c r="S34" s="24" t="s">
        <v>174</v>
      </c>
      <c r="T34" s="24" t="s">
        <v>364</v>
      </c>
      <c r="U34" s="24" t="s">
        <v>363</v>
      </c>
      <c r="V34" s="184" t="s">
        <v>174</v>
      </c>
      <c r="W34" s="184" t="s">
        <v>174</v>
      </c>
      <c r="X34" s="24" t="s">
        <v>364</v>
      </c>
      <c r="Y34" s="24" t="s">
        <v>364</v>
      </c>
      <c r="Z34" s="24" t="s">
        <v>364</v>
      </c>
      <c r="AA34" s="24" t="s">
        <v>363</v>
      </c>
      <c r="AB34" s="24" t="s">
        <v>174</v>
      </c>
      <c r="AC34" s="24" t="s">
        <v>363</v>
      </c>
      <c r="AD34" s="24" t="s">
        <v>363</v>
      </c>
      <c r="AE34" s="24" t="s">
        <v>174</v>
      </c>
      <c r="AF34" s="24" t="s">
        <v>174</v>
      </c>
      <c r="AG34" s="24" t="s">
        <v>364</v>
      </c>
      <c r="AH34" s="24" t="s">
        <v>364</v>
      </c>
      <c r="AI34" s="24" t="s">
        <v>174</v>
      </c>
      <c r="AJ34" s="24" t="s">
        <v>363</v>
      </c>
      <c r="AK34" s="24" t="s">
        <v>363</v>
      </c>
      <c r="AL34" s="24" t="s">
        <v>364</v>
      </c>
      <c r="AM34" s="24" t="s">
        <v>363</v>
      </c>
      <c r="AN34" s="24" t="s">
        <v>364</v>
      </c>
      <c r="AO34" s="24" t="s">
        <v>364</v>
      </c>
      <c r="AP34" s="24" t="s">
        <v>364</v>
      </c>
      <c r="AQ34" s="24" t="s">
        <v>364</v>
      </c>
      <c r="AR34" s="24" t="s">
        <v>364</v>
      </c>
      <c r="AS34" s="24" t="s">
        <v>363</v>
      </c>
      <c r="AT34" s="24" t="s">
        <v>364</v>
      </c>
      <c r="AU34" s="24" t="s">
        <v>364</v>
      </c>
      <c r="AV34" s="24" t="s">
        <v>363</v>
      </c>
      <c r="AW34" s="24" t="s">
        <v>363</v>
      </c>
      <c r="AX34" s="24" t="s">
        <v>364</v>
      </c>
      <c r="AY34" s="24" t="s">
        <v>364</v>
      </c>
      <c r="AZ34" s="24" t="s">
        <v>363</v>
      </c>
      <c r="BA34" s="24" t="s">
        <v>363</v>
      </c>
      <c r="BB34" s="24" t="s">
        <v>364</v>
      </c>
      <c r="BC34" s="24" t="s">
        <v>174</v>
      </c>
      <c r="BD34" s="24" t="s">
        <v>174</v>
      </c>
      <c r="BE34" s="24" t="s">
        <v>174</v>
      </c>
      <c r="BF34" s="24" t="s">
        <v>364</v>
      </c>
      <c r="BG34" s="24" t="s">
        <v>364</v>
      </c>
      <c r="BH34" s="24" t="s">
        <v>364</v>
      </c>
      <c r="BI34" s="24" t="s">
        <v>364</v>
      </c>
      <c r="BJ34" s="24" t="s">
        <v>364</v>
      </c>
      <c r="BK34" s="24" t="s">
        <v>364</v>
      </c>
      <c r="BL34" s="24" t="s">
        <v>364</v>
      </c>
      <c r="BM34" s="24" t="s">
        <v>364</v>
      </c>
      <c r="BN34" s="24" t="s">
        <v>364</v>
      </c>
      <c r="BO34" s="24" t="s">
        <v>363</v>
      </c>
      <c r="BP34" s="24" t="s">
        <v>363</v>
      </c>
      <c r="BQ34" s="24" t="s">
        <v>174</v>
      </c>
      <c r="BR34" s="24" t="s">
        <v>364</v>
      </c>
      <c r="BS34" s="218" t="s">
        <v>364</v>
      </c>
      <c r="BT34" s="218" t="s">
        <v>174</v>
      </c>
      <c r="BU34" s="218"/>
      <c r="BV34" s="24" t="s">
        <v>174</v>
      </c>
      <c r="BW34" s="24" t="s">
        <v>174</v>
      </c>
      <c r="BX34" s="24" t="s">
        <v>174</v>
      </c>
      <c r="BY34" s="24" t="s">
        <v>174</v>
      </c>
    </row>
    <row r="35" spans="1:77" ht="18" x14ac:dyDescent="0.2">
      <c r="A35" s="154"/>
      <c r="B35" s="148"/>
      <c r="C35" s="145">
        <v>97</v>
      </c>
      <c r="D35" s="141" t="s">
        <v>110</v>
      </c>
      <c r="E35" s="17">
        <f t="shared" si="4"/>
        <v>1</v>
      </c>
      <c r="F35" s="17">
        <f t="shared" si="5"/>
        <v>1</v>
      </c>
      <c r="G35" s="24" t="s">
        <v>364</v>
      </c>
      <c r="H35" s="24" t="s">
        <v>364</v>
      </c>
      <c r="I35" s="24" t="s">
        <v>364</v>
      </c>
      <c r="J35" s="24" t="s">
        <v>364</v>
      </c>
      <c r="K35" s="24" t="s">
        <v>364</v>
      </c>
      <c r="L35" s="24" t="s">
        <v>364</v>
      </c>
      <c r="M35" s="24" t="s">
        <v>364</v>
      </c>
      <c r="N35" s="24" t="s">
        <v>364</v>
      </c>
      <c r="O35" s="24" t="s">
        <v>364</v>
      </c>
      <c r="P35" s="24" t="s">
        <v>363</v>
      </c>
      <c r="Q35" s="24" t="s">
        <v>364</v>
      </c>
      <c r="R35" s="24" t="s">
        <v>364</v>
      </c>
      <c r="S35" s="24" t="s">
        <v>364</v>
      </c>
      <c r="T35" s="24" t="s">
        <v>364</v>
      </c>
      <c r="U35" s="24" t="s">
        <v>364</v>
      </c>
      <c r="V35" s="24" t="s">
        <v>364</v>
      </c>
      <c r="W35" s="24" t="s">
        <v>364</v>
      </c>
      <c r="X35" s="24" t="s">
        <v>364</v>
      </c>
      <c r="Y35" s="24" t="s">
        <v>364</v>
      </c>
      <c r="Z35" s="24" t="s">
        <v>364</v>
      </c>
      <c r="AA35" s="24" t="s">
        <v>364</v>
      </c>
      <c r="AB35" s="24" t="s">
        <v>364</v>
      </c>
      <c r="AC35" s="24" t="s">
        <v>364</v>
      </c>
      <c r="AD35" s="24" t="s">
        <v>364</v>
      </c>
      <c r="AE35" s="24" t="s">
        <v>364</v>
      </c>
      <c r="AF35" s="24" t="s">
        <v>364</v>
      </c>
      <c r="AG35" s="24" t="s">
        <v>364</v>
      </c>
      <c r="AH35" s="24" t="s">
        <v>364</v>
      </c>
      <c r="AI35" s="24" t="s">
        <v>364</v>
      </c>
      <c r="AJ35" s="24" t="s">
        <v>364</v>
      </c>
      <c r="AK35" s="24" t="s">
        <v>364</v>
      </c>
      <c r="AL35" s="24" t="s">
        <v>364</v>
      </c>
      <c r="AM35" s="24" t="s">
        <v>364</v>
      </c>
      <c r="AN35" s="24" t="s">
        <v>364</v>
      </c>
      <c r="AO35" s="24" t="s">
        <v>364</v>
      </c>
      <c r="AP35" s="24" t="s">
        <v>364</v>
      </c>
      <c r="AQ35" s="24" t="s">
        <v>364</v>
      </c>
      <c r="AR35" s="24" t="s">
        <v>364</v>
      </c>
      <c r="AS35" s="24" t="s">
        <v>364</v>
      </c>
      <c r="AT35" s="24" t="s">
        <v>364</v>
      </c>
      <c r="AU35" s="24" t="s">
        <v>364</v>
      </c>
      <c r="AV35" s="24" t="s">
        <v>364</v>
      </c>
      <c r="AW35" s="24" t="s">
        <v>364</v>
      </c>
      <c r="AX35" s="24" t="s">
        <v>364</v>
      </c>
      <c r="AY35" s="24" t="s">
        <v>364</v>
      </c>
      <c r="AZ35" s="24" t="s">
        <v>364</v>
      </c>
      <c r="BA35" s="24" t="s">
        <v>364</v>
      </c>
      <c r="BB35" s="24" t="s">
        <v>364</v>
      </c>
      <c r="BC35" s="24" t="s">
        <v>364</v>
      </c>
      <c r="BD35" s="24" t="s">
        <v>364</v>
      </c>
      <c r="BE35" s="24" t="s">
        <v>364</v>
      </c>
      <c r="BF35" s="24" t="s">
        <v>364</v>
      </c>
      <c r="BG35" s="24" t="s">
        <v>364</v>
      </c>
      <c r="BH35" s="24" t="s">
        <v>364</v>
      </c>
      <c r="BI35" s="24" t="s">
        <v>364</v>
      </c>
      <c r="BJ35" s="24" t="s">
        <v>364</v>
      </c>
      <c r="BK35" s="24" t="s">
        <v>364</v>
      </c>
      <c r="BL35" s="24" t="s">
        <v>174</v>
      </c>
      <c r="BM35" s="24" t="s">
        <v>364</v>
      </c>
      <c r="BN35" s="24" t="s">
        <v>364</v>
      </c>
      <c r="BO35" s="24" t="s">
        <v>364</v>
      </c>
      <c r="BP35" s="24" t="s">
        <v>364</v>
      </c>
      <c r="BQ35" s="24" t="s">
        <v>364</v>
      </c>
      <c r="BR35" s="24" t="s">
        <v>364</v>
      </c>
      <c r="BS35" s="24" t="s">
        <v>364</v>
      </c>
      <c r="BT35" s="24" t="s">
        <v>364</v>
      </c>
      <c r="BU35" s="24"/>
      <c r="BV35" s="24" t="s">
        <v>364</v>
      </c>
      <c r="BW35" s="24" t="s">
        <v>364</v>
      </c>
      <c r="BX35" s="24" t="s">
        <v>364</v>
      </c>
      <c r="BY35" s="24" t="s">
        <v>364</v>
      </c>
    </row>
    <row r="36" spans="1:77" ht="18" x14ac:dyDescent="0.2">
      <c r="A36" s="154"/>
      <c r="B36" s="148"/>
      <c r="C36" s="145">
        <v>20</v>
      </c>
      <c r="D36" s="141" t="s">
        <v>112</v>
      </c>
      <c r="E36" s="17">
        <f t="shared" si="4"/>
        <v>20</v>
      </c>
      <c r="F36" s="17">
        <f t="shared" si="5"/>
        <v>23</v>
      </c>
      <c r="G36" s="24" t="s">
        <v>363</v>
      </c>
      <c r="H36" s="24" t="s">
        <v>363</v>
      </c>
      <c r="I36" s="24" t="s">
        <v>364</v>
      </c>
      <c r="J36" s="24" t="s">
        <v>364</v>
      </c>
      <c r="K36" s="24" t="s">
        <v>364</v>
      </c>
      <c r="L36" s="24" t="s">
        <v>364</v>
      </c>
      <c r="M36" s="24" t="s">
        <v>364</v>
      </c>
      <c r="N36" s="24" t="s">
        <v>363</v>
      </c>
      <c r="O36" s="24" t="s">
        <v>174</v>
      </c>
      <c r="P36" s="24" t="s">
        <v>363</v>
      </c>
      <c r="Q36" s="24" t="s">
        <v>363</v>
      </c>
      <c r="R36" s="24" t="s">
        <v>174</v>
      </c>
      <c r="S36" s="24" t="s">
        <v>174</v>
      </c>
      <c r="T36" s="24" t="s">
        <v>364</v>
      </c>
      <c r="U36" s="24" t="s">
        <v>364</v>
      </c>
      <c r="V36" s="24" t="s">
        <v>174</v>
      </c>
      <c r="W36" s="24" t="s">
        <v>364</v>
      </c>
      <c r="X36" s="24" t="s">
        <v>363</v>
      </c>
      <c r="Y36" s="24" t="s">
        <v>174</v>
      </c>
      <c r="Z36" s="24" t="s">
        <v>364</v>
      </c>
      <c r="AA36" s="24" t="s">
        <v>364</v>
      </c>
      <c r="AB36" s="24" t="s">
        <v>174</v>
      </c>
      <c r="AC36" s="24" t="s">
        <v>364</v>
      </c>
      <c r="AD36" s="24" t="s">
        <v>363</v>
      </c>
      <c r="AE36" s="24" t="s">
        <v>364</v>
      </c>
      <c r="AF36" s="24" t="s">
        <v>364</v>
      </c>
      <c r="AG36" s="24" t="s">
        <v>363</v>
      </c>
      <c r="AH36" s="24" t="s">
        <v>364</v>
      </c>
      <c r="AI36" s="24" t="s">
        <v>364</v>
      </c>
      <c r="AJ36" s="24" t="s">
        <v>364</v>
      </c>
      <c r="AK36" s="24" t="s">
        <v>363</v>
      </c>
      <c r="AL36" s="24" t="s">
        <v>363</v>
      </c>
      <c r="AM36" s="24" t="s">
        <v>363</v>
      </c>
      <c r="AN36" s="24" t="s">
        <v>363</v>
      </c>
      <c r="AO36" s="24" t="s">
        <v>363</v>
      </c>
      <c r="AP36" s="24" t="s">
        <v>363</v>
      </c>
      <c r="AQ36" s="24" t="s">
        <v>363</v>
      </c>
      <c r="AR36" s="24" t="s">
        <v>363</v>
      </c>
      <c r="AS36" s="24" t="s">
        <v>363</v>
      </c>
      <c r="AT36" s="24" t="s">
        <v>363</v>
      </c>
      <c r="AU36" s="24" t="s">
        <v>363</v>
      </c>
      <c r="AV36" s="24" t="s">
        <v>364</v>
      </c>
      <c r="AW36" s="24" t="s">
        <v>364</v>
      </c>
      <c r="AX36" s="24" t="s">
        <v>363</v>
      </c>
      <c r="AY36" s="24" t="s">
        <v>364</v>
      </c>
      <c r="AZ36" s="24" t="s">
        <v>363</v>
      </c>
      <c r="BA36" s="24" t="s">
        <v>363</v>
      </c>
      <c r="BB36" s="24" t="s">
        <v>363</v>
      </c>
      <c r="BC36" s="24" t="s">
        <v>174</v>
      </c>
      <c r="BD36" s="24" t="s">
        <v>364</v>
      </c>
      <c r="BE36" s="24" t="s">
        <v>174</v>
      </c>
      <c r="BF36" s="24" t="s">
        <v>174</v>
      </c>
      <c r="BG36" s="24" t="s">
        <v>174</v>
      </c>
      <c r="BH36" s="24" t="s">
        <v>364</v>
      </c>
      <c r="BI36" s="24" t="s">
        <v>174</v>
      </c>
      <c r="BJ36" s="24" t="s">
        <v>174</v>
      </c>
      <c r="BK36" s="24" t="s">
        <v>174</v>
      </c>
      <c r="BL36" s="24" t="s">
        <v>174</v>
      </c>
      <c r="BM36" s="24" t="s">
        <v>174</v>
      </c>
      <c r="BN36" s="24" t="s">
        <v>364</v>
      </c>
      <c r="BO36" s="24" t="s">
        <v>364</v>
      </c>
      <c r="BP36" s="24" t="s">
        <v>364</v>
      </c>
      <c r="BQ36" s="24" t="s">
        <v>174</v>
      </c>
      <c r="BR36" s="24" t="s">
        <v>364</v>
      </c>
      <c r="BS36" s="24" t="s">
        <v>364</v>
      </c>
      <c r="BT36" s="24" t="s">
        <v>364</v>
      </c>
      <c r="BU36" s="218"/>
      <c r="BV36" s="24" t="s">
        <v>174</v>
      </c>
      <c r="BW36" s="24" t="s">
        <v>174</v>
      </c>
      <c r="BX36" s="24" t="s">
        <v>174</v>
      </c>
      <c r="BY36" s="24" t="s">
        <v>174</v>
      </c>
    </row>
    <row r="37" spans="1:77" s="4" customFormat="1" ht="18" x14ac:dyDescent="0.2">
      <c r="A37" s="154"/>
      <c r="B37" s="148"/>
      <c r="C37" s="145">
        <v>0</v>
      </c>
      <c r="D37" s="141" t="s">
        <v>13</v>
      </c>
      <c r="E37" s="17">
        <f t="shared" si="4"/>
        <v>8</v>
      </c>
      <c r="F37" s="17">
        <f t="shared" si="5"/>
        <v>3</v>
      </c>
      <c r="G37" s="24" t="s">
        <v>364</v>
      </c>
      <c r="H37" s="24" t="s">
        <v>364</v>
      </c>
      <c r="I37" s="24" t="s">
        <v>364</v>
      </c>
      <c r="J37" s="24" t="s">
        <v>364</v>
      </c>
      <c r="K37" s="24" t="s">
        <v>364</v>
      </c>
      <c r="L37" s="24" t="s">
        <v>364</v>
      </c>
      <c r="M37" s="24" t="s">
        <v>364</v>
      </c>
      <c r="N37" s="24" t="s">
        <v>364</v>
      </c>
      <c r="O37" s="24" t="s">
        <v>364</v>
      </c>
      <c r="P37" s="24" t="s">
        <v>364</v>
      </c>
      <c r="Q37" s="24" t="s">
        <v>364</v>
      </c>
      <c r="R37" s="24" t="s">
        <v>364</v>
      </c>
      <c r="S37" s="24" t="s">
        <v>364</v>
      </c>
      <c r="T37" s="24" t="s">
        <v>364</v>
      </c>
      <c r="U37" s="24" t="s">
        <v>364</v>
      </c>
      <c r="V37" s="24" t="s">
        <v>364</v>
      </c>
      <c r="W37" s="24" t="s">
        <v>364</v>
      </c>
      <c r="X37" s="24" t="s">
        <v>364</v>
      </c>
      <c r="Y37" s="24" t="s">
        <v>364</v>
      </c>
      <c r="Z37" s="24" t="s">
        <v>364</v>
      </c>
      <c r="AA37" s="24" t="s">
        <v>364</v>
      </c>
      <c r="AB37" s="24" t="s">
        <v>364</v>
      </c>
      <c r="AC37" s="24" t="s">
        <v>364</v>
      </c>
      <c r="AD37" s="24" t="s">
        <v>364</v>
      </c>
      <c r="AE37" s="24" t="s">
        <v>364</v>
      </c>
      <c r="AF37" s="24" t="s">
        <v>364</v>
      </c>
      <c r="AG37" s="24" t="s">
        <v>364</v>
      </c>
      <c r="AH37" s="24" t="s">
        <v>364</v>
      </c>
      <c r="AI37" s="24" t="s">
        <v>364</v>
      </c>
      <c r="AJ37" s="24" t="s">
        <v>364</v>
      </c>
      <c r="AK37" s="24" t="s">
        <v>364</v>
      </c>
      <c r="AL37" s="24" t="s">
        <v>364</v>
      </c>
      <c r="AM37" s="24" t="s">
        <v>364</v>
      </c>
      <c r="AN37" s="24" t="s">
        <v>364</v>
      </c>
      <c r="AO37" s="24" t="s">
        <v>364</v>
      </c>
      <c r="AP37" s="24" t="s">
        <v>364</v>
      </c>
      <c r="AQ37" s="24" t="s">
        <v>364</v>
      </c>
      <c r="AR37" s="24" t="s">
        <v>364</v>
      </c>
      <c r="AS37" s="24" t="s">
        <v>364</v>
      </c>
      <c r="AT37" s="24" t="s">
        <v>364</v>
      </c>
      <c r="AU37" s="24" t="s">
        <v>364</v>
      </c>
      <c r="AV37" s="24" t="s">
        <v>364</v>
      </c>
      <c r="AW37" s="24" t="s">
        <v>364</v>
      </c>
      <c r="AX37" s="24" t="s">
        <v>364</v>
      </c>
      <c r="AY37" s="24" t="s">
        <v>364</v>
      </c>
      <c r="AZ37" s="24" t="s">
        <v>364</v>
      </c>
      <c r="BA37" s="24" t="s">
        <v>364</v>
      </c>
      <c r="BB37" s="24" t="s">
        <v>364</v>
      </c>
      <c r="BC37" s="24" t="s">
        <v>364</v>
      </c>
      <c r="BD37" s="24" t="s">
        <v>364</v>
      </c>
      <c r="BE37" s="24" t="s">
        <v>364</v>
      </c>
      <c r="BF37" s="24" t="s">
        <v>364</v>
      </c>
      <c r="BG37" s="24" t="s">
        <v>364</v>
      </c>
      <c r="BH37" s="24" t="s">
        <v>364</v>
      </c>
      <c r="BI37" s="24" t="s">
        <v>364</v>
      </c>
      <c r="BJ37" s="24" t="s">
        <v>364</v>
      </c>
      <c r="BK37" s="24" t="s">
        <v>364</v>
      </c>
      <c r="BL37" s="24" t="s">
        <v>364</v>
      </c>
      <c r="BM37" s="218" t="s">
        <v>174</v>
      </c>
      <c r="BN37" s="218" t="s">
        <v>363</v>
      </c>
      <c r="BO37" s="218" t="s">
        <v>363</v>
      </c>
      <c r="BP37" s="24" t="s">
        <v>364</v>
      </c>
      <c r="BQ37" s="24" t="s">
        <v>174</v>
      </c>
      <c r="BR37" s="24" t="s">
        <v>363</v>
      </c>
      <c r="BS37" s="24" t="s">
        <v>174</v>
      </c>
      <c r="BT37" s="24" t="s">
        <v>174</v>
      </c>
      <c r="BU37" s="24"/>
      <c r="BV37" s="24" t="s">
        <v>174</v>
      </c>
      <c r="BW37" s="24" t="s">
        <v>174</v>
      </c>
      <c r="BX37" s="24" t="s">
        <v>174</v>
      </c>
      <c r="BY37" s="24" t="s">
        <v>174</v>
      </c>
    </row>
    <row r="38" spans="1:77" s="4" customFormat="1" ht="18" x14ac:dyDescent="0.2">
      <c r="A38" s="154"/>
      <c r="B38" s="148"/>
      <c r="C38" s="145">
        <v>0</v>
      </c>
      <c r="D38" s="141" t="s">
        <v>113</v>
      </c>
      <c r="E38" s="17">
        <f t="shared" si="4"/>
        <v>3</v>
      </c>
      <c r="F38" s="17">
        <f t="shared" si="5"/>
        <v>0</v>
      </c>
      <c r="G38" s="24" t="s">
        <v>364</v>
      </c>
      <c r="H38" s="24" t="s">
        <v>364</v>
      </c>
      <c r="I38" s="24" t="s">
        <v>364</v>
      </c>
      <c r="J38" s="24" t="s">
        <v>364</v>
      </c>
      <c r="K38" s="24" t="s">
        <v>364</v>
      </c>
      <c r="L38" s="24" t="s">
        <v>364</v>
      </c>
      <c r="M38" s="24" t="s">
        <v>364</v>
      </c>
      <c r="N38" s="24" t="s">
        <v>364</v>
      </c>
      <c r="O38" s="24" t="s">
        <v>364</v>
      </c>
      <c r="P38" s="24" t="s">
        <v>364</v>
      </c>
      <c r="Q38" s="24" t="s">
        <v>364</v>
      </c>
      <c r="R38" s="24" t="s">
        <v>364</v>
      </c>
      <c r="S38" s="24" t="s">
        <v>364</v>
      </c>
      <c r="T38" s="24" t="s">
        <v>364</v>
      </c>
      <c r="U38" s="24" t="s">
        <v>364</v>
      </c>
      <c r="V38" s="24" t="s">
        <v>364</v>
      </c>
      <c r="W38" s="24" t="s">
        <v>174</v>
      </c>
      <c r="X38" s="24" t="s">
        <v>364</v>
      </c>
      <c r="Y38" s="24" t="s">
        <v>364</v>
      </c>
      <c r="Z38" s="24" t="s">
        <v>364</v>
      </c>
      <c r="AA38" s="24" t="s">
        <v>364</v>
      </c>
      <c r="AB38" s="24" t="s">
        <v>364</v>
      </c>
      <c r="AC38" s="24" t="s">
        <v>364</v>
      </c>
      <c r="AD38" s="24" t="s">
        <v>364</v>
      </c>
      <c r="AE38" s="24" t="s">
        <v>364</v>
      </c>
      <c r="AF38" s="24" t="s">
        <v>364</v>
      </c>
      <c r="AG38" s="24" t="s">
        <v>364</v>
      </c>
      <c r="AH38" s="24" t="s">
        <v>364</v>
      </c>
      <c r="AI38" s="24" t="s">
        <v>364</v>
      </c>
      <c r="AJ38" s="24" t="s">
        <v>364</v>
      </c>
      <c r="AK38" s="24" t="s">
        <v>364</v>
      </c>
      <c r="AL38" s="24" t="s">
        <v>364</v>
      </c>
      <c r="AM38" s="24" t="s">
        <v>364</v>
      </c>
      <c r="AN38" s="24" t="s">
        <v>364</v>
      </c>
      <c r="AO38" s="24" t="s">
        <v>364</v>
      </c>
      <c r="AP38" s="24" t="s">
        <v>364</v>
      </c>
      <c r="AQ38" s="24" t="s">
        <v>364</v>
      </c>
      <c r="AR38" s="24" t="s">
        <v>364</v>
      </c>
      <c r="AS38" s="24" t="s">
        <v>364</v>
      </c>
      <c r="AT38" s="24" t="s">
        <v>364</v>
      </c>
      <c r="AU38" s="24" t="s">
        <v>364</v>
      </c>
      <c r="AV38" s="24" t="s">
        <v>364</v>
      </c>
      <c r="AW38" s="24" t="s">
        <v>364</v>
      </c>
      <c r="AX38" s="24" t="s">
        <v>364</v>
      </c>
      <c r="AY38" s="24" t="s">
        <v>364</v>
      </c>
      <c r="AZ38" s="24" t="s">
        <v>364</v>
      </c>
      <c r="BA38" s="24" t="s">
        <v>364</v>
      </c>
      <c r="BB38" s="24" t="s">
        <v>364</v>
      </c>
      <c r="BC38" s="24" t="s">
        <v>364</v>
      </c>
      <c r="BD38" s="24" t="s">
        <v>174</v>
      </c>
      <c r="BE38" s="24" t="s">
        <v>364</v>
      </c>
      <c r="BF38" s="24" t="s">
        <v>364</v>
      </c>
      <c r="BG38" s="24" t="s">
        <v>364</v>
      </c>
      <c r="BH38" s="24" t="s">
        <v>364</v>
      </c>
      <c r="BI38" s="24" t="s">
        <v>364</v>
      </c>
      <c r="BJ38" s="24" t="s">
        <v>364</v>
      </c>
      <c r="BK38" s="24" t="s">
        <v>364</v>
      </c>
      <c r="BL38" s="24" t="s">
        <v>174</v>
      </c>
      <c r="BM38" s="218" t="s">
        <v>364</v>
      </c>
      <c r="BN38" s="218" t="s">
        <v>364</v>
      </c>
      <c r="BO38" s="218" t="s">
        <v>364</v>
      </c>
      <c r="BP38" s="218" t="s">
        <v>364</v>
      </c>
      <c r="BQ38" s="218" t="s">
        <v>364</v>
      </c>
      <c r="BR38" s="24" t="s">
        <v>364</v>
      </c>
      <c r="BS38" s="24" t="s">
        <v>364</v>
      </c>
      <c r="BT38" s="24" t="s">
        <v>364</v>
      </c>
      <c r="BU38" s="24"/>
      <c r="BV38" s="24" t="s">
        <v>364</v>
      </c>
      <c r="BW38" s="24" t="s">
        <v>364</v>
      </c>
      <c r="BX38" s="24" t="s">
        <v>364</v>
      </c>
      <c r="BY38" s="24" t="s">
        <v>364</v>
      </c>
    </row>
    <row r="39" spans="1:77" s="4" customFormat="1" ht="9" customHeight="1" x14ac:dyDescent="0.2">
      <c r="A39" s="154"/>
      <c r="B39" s="148"/>
      <c r="C39" s="145"/>
      <c r="D39" s="141"/>
      <c r="E39" s="17"/>
      <c r="F39" s="17"/>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row>
    <row r="40" spans="1:77" ht="18" x14ac:dyDescent="0.2">
      <c r="A40" s="154"/>
      <c r="B40" s="148"/>
      <c r="C40" s="145" t="s">
        <v>507</v>
      </c>
      <c r="D40" s="145" t="s">
        <v>8</v>
      </c>
      <c r="E40" s="17">
        <f>COUNTIF(G40:BY40,"x")</f>
        <v>28</v>
      </c>
      <c r="F40" s="17">
        <f>COUNTIF(G40:BY40,"Si")</f>
        <v>37</v>
      </c>
      <c r="G40" s="24" t="s">
        <v>363</v>
      </c>
      <c r="H40" s="24" t="s">
        <v>363</v>
      </c>
      <c r="I40" s="24" t="s">
        <v>363</v>
      </c>
      <c r="J40" s="24" t="s">
        <v>363</v>
      </c>
      <c r="K40" s="24" t="s">
        <v>363</v>
      </c>
      <c r="L40" s="24" t="s">
        <v>363</v>
      </c>
      <c r="M40" s="24" t="s">
        <v>363</v>
      </c>
      <c r="N40" s="24" t="s">
        <v>363</v>
      </c>
      <c r="O40" s="24" t="s">
        <v>174</v>
      </c>
      <c r="P40" s="24" t="s">
        <v>363</v>
      </c>
      <c r="Q40" s="24" t="s">
        <v>364</v>
      </c>
      <c r="R40" s="24" t="s">
        <v>174</v>
      </c>
      <c r="S40" s="24" t="s">
        <v>174</v>
      </c>
      <c r="T40" s="24" t="s">
        <v>363</v>
      </c>
      <c r="U40" s="24" t="s">
        <v>363</v>
      </c>
      <c r="V40" s="24" t="s">
        <v>174</v>
      </c>
      <c r="W40" s="24" t="s">
        <v>174</v>
      </c>
      <c r="X40" s="24" t="s">
        <v>363</v>
      </c>
      <c r="Y40" s="24" t="s">
        <v>174</v>
      </c>
      <c r="Z40" s="24" t="s">
        <v>363</v>
      </c>
      <c r="AA40" s="24" t="s">
        <v>363</v>
      </c>
      <c r="AB40" s="24" t="s">
        <v>174</v>
      </c>
      <c r="AC40" s="24" t="s">
        <v>364</v>
      </c>
      <c r="AD40" s="24" t="s">
        <v>363</v>
      </c>
      <c r="AE40" s="24" t="s">
        <v>174</v>
      </c>
      <c r="AF40" s="24" t="s">
        <v>174</v>
      </c>
      <c r="AG40" s="24" t="s">
        <v>363</v>
      </c>
      <c r="AH40" s="24" t="s">
        <v>363</v>
      </c>
      <c r="AI40" s="24" t="s">
        <v>174</v>
      </c>
      <c r="AJ40" s="24" t="s">
        <v>363</v>
      </c>
      <c r="AK40" s="24" t="s">
        <v>363</v>
      </c>
      <c r="AL40" s="24" t="s">
        <v>363</v>
      </c>
      <c r="AM40" s="24" t="s">
        <v>363</v>
      </c>
      <c r="AN40" s="24" t="s">
        <v>363</v>
      </c>
      <c r="AO40" s="24" t="s">
        <v>363</v>
      </c>
      <c r="AP40" s="24" t="s">
        <v>364</v>
      </c>
      <c r="AQ40" s="24" t="s">
        <v>363</v>
      </c>
      <c r="AR40" s="24" t="s">
        <v>363</v>
      </c>
      <c r="AS40" s="24" t="s">
        <v>363</v>
      </c>
      <c r="AT40" s="24" t="s">
        <v>363</v>
      </c>
      <c r="AU40" s="24" t="s">
        <v>363</v>
      </c>
      <c r="AV40" s="24" t="s">
        <v>363</v>
      </c>
      <c r="AW40" s="24" t="s">
        <v>363</v>
      </c>
      <c r="AX40" s="24" t="s">
        <v>363</v>
      </c>
      <c r="AY40" s="24" t="s">
        <v>364</v>
      </c>
      <c r="AZ40" s="24" t="s">
        <v>363</v>
      </c>
      <c r="BA40" s="24" t="s">
        <v>363</v>
      </c>
      <c r="BB40" s="24" t="s">
        <v>363</v>
      </c>
      <c r="BC40" s="24" t="s">
        <v>174</v>
      </c>
      <c r="BD40" s="24" t="s">
        <v>174</v>
      </c>
      <c r="BE40" s="24" t="s">
        <v>174</v>
      </c>
      <c r="BF40" s="24" t="s">
        <v>174</v>
      </c>
      <c r="BG40" s="24" t="s">
        <v>174</v>
      </c>
      <c r="BH40" s="24" t="s">
        <v>174</v>
      </c>
      <c r="BI40" s="24" t="s">
        <v>174</v>
      </c>
      <c r="BJ40" s="24" t="s">
        <v>364</v>
      </c>
      <c r="BK40" s="24" t="s">
        <v>174</v>
      </c>
      <c r="BL40" s="24" t="s">
        <v>174</v>
      </c>
      <c r="BM40" s="24" t="s">
        <v>174</v>
      </c>
      <c r="BN40" s="24" t="s">
        <v>363</v>
      </c>
      <c r="BO40" s="24" t="s">
        <v>363</v>
      </c>
      <c r="BP40" s="24" t="s">
        <v>363</v>
      </c>
      <c r="BQ40" s="24" t="s">
        <v>174</v>
      </c>
      <c r="BR40" s="24" t="s">
        <v>364</v>
      </c>
      <c r="BS40" s="24" t="s">
        <v>174</v>
      </c>
      <c r="BT40" s="24" t="s">
        <v>174</v>
      </c>
      <c r="BU40" s="24" t="s">
        <v>174</v>
      </c>
      <c r="BV40" s="24" t="s">
        <v>174</v>
      </c>
      <c r="BW40" s="24" t="s">
        <v>174</v>
      </c>
      <c r="BX40" s="24" t="s">
        <v>174</v>
      </c>
      <c r="BY40" s="24" t="s">
        <v>174</v>
      </c>
    </row>
    <row r="41" spans="1:77" ht="18" x14ac:dyDescent="0.2">
      <c r="A41" s="154"/>
      <c r="B41" s="148"/>
      <c r="C41" s="145"/>
      <c r="D41" s="145"/>
      <c r="E41" s="17"/>
      <c r="F41" s="17"/>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row>
    <row r="42" spans="1:77" ht="18" x14ac:dyDescent="0.2">
      <c r="A42" s="154"/>
      <c r="B42" s="148"/>
      <c r="C42" s="145">
        <v>22</v>
      </c>
      <c r="D42" s="141" t="s">
        <v>146</v>
      </c>
      <c r="E42" s="17"/>
      <c r="F42" s="17">
        <f t="shared" ref="F42:F52" si="6">COUNTIF(G42:BY42,"Si")</f>
        <v>0</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row>
    <row r="43" spans="1:77" ht="18" x14ac:dyDescent="0.2">
      <c r="A43" s="154"/>
      <c r="B43" s="148"/>
      <c r="C43" s="145"/>
      <c r="D43" s="141" t="s">
        <v>122</v>
      </c>
      <c r="E43" s="17"/>
      <c r="F43" s="17">
        <f t="shared" si="6"/>
        <v>0</v>
      </c>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row>
    <row r="44" spans="1:77" ht="18" x14ac:dyDescent="0.2">
      <c r="A44" s="154"/>
      <c r="B44" s="148"/>
      <c r="C44" s="145"/>
      <c r="D44" s="141" t="s">
        <v>358</v>
      </c>
      <c r="E44" s="17"/>
      <c r="F44" s="17">
        <f t="shared" si="6"/>
        <v>0</v>
      </c>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row>
    <row r="45" spans="1:77" ht="18" x14ac:dyDescent="0.2">
      <c r="A45" s="154"/>
      <c r="B45" s="148"/>
      <c r="C45" s="145"/>
      <c r="D45" s="141" t="s">
        <v>102</v>
      </c>
      <c r="E45" s="17"/>
      <c r="F45" s="17">
        <f t="shared" si="6"/>
        <v>0</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row>
    <row r="46" spans="1:77" ht="18" x14ac:dyDescent="0.2">
      <c r="A46" s="154"/>
      <c r="B46" s="148"/>
      <c r="C46" s="145"/>
      <c r="D46" s="141" t="s">
        <v>98</v>
      </c>
      <c r="E46" s="17"/>
      <c r="F46" s="17">
        <f t="shared" si="6"/>
        <v>0</v>
      </c>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row>
    <row r="47" spans="1:77" ht="18" x14ac:dyDescent="0.2">
      <c r="A47" s="154"/>
      <c r="B47" s="148"/>
      <c r="C47" s="145"/>
      <c r="D47" s="141" t="s">
        <v>101</v>
      </c>
      <c r="E47" s="17"/>
      <c r="F47" s="17">
        <f t="shared" si="6"/>
        <v>0</v>
      </c>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row>
    <row r="48" spans="1:77" ht="18" x14ac:dyDescent="0.2">
      <c r="A48" s="154"/>
      <c r="B48" s="148"/>
      <c r="C48" s="145"/>
      <c r="D48" s="141" t="s">
        <v>103</v>
      </c>
      <c r="E48" s="17"/>
      <c r="F48" s="17">
        <f t="shared" si="6"/>
        <v>0</v>
      </c>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row>
    <row r="49" spans="1:77" ht="18" x14ac:dyDescent="0.2">
      <c r="A49" s="154"/>
      <c r="B49" s="148"/>
      <c r="C49" s="145">
        <v>10</v>
      </c>
      <c r="D49" s="141" t="s">
        <v>349</v>
      </c>
      <c r="E49" s="17"/>
      <c r="F49" s="17">
        <f t="shared" si="6"/>
        <v>0</v>
      </c>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row>
    <row r="50" spans="1:77" ht="18" x14ac:dyDescent="0.2">
      <c r="A50" s="154"/>
      <c r="B50" s="148"/>
      <c r="C50" s="145">
        <v>9</v>
      </c>
      <c r="D50" s="141" t="s">
        <v>105</v>
      </c>
      <c r="E50" s="17"/>
      <c r="F50" s="17">
        <f t="shared" si="6"/>
        <v>0</v>
      </c>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row>
    <row r="51" spans="1:77" ht="18" x14ac:dyDescent="0.2">
      <c r="A51" s="154"/>
      <c r="B51" s="148"/>
      <c r="C51" s="145"/>
      <c r="D51" s="141" t="s">
        <v>106</v>
      </c>
      <c r="E51" s="17"/>
      <c r="F51" s="17">
        <f t="shared" si="6"/>
        <v>0</v>
      </c>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row>
    <row r="52" spans="1:77" ht="18" x14ac:dyDescent="0.2">
      <c r="A52" s="154"/>
      <c r="B52" s="148"/>
      <c r="C52" s="145"/>
      <c r="D52" s="141" t="s">
        <v>107</v>
      </c>
      <c r="E52" s="17"/>
      <c r="F52" s="17">
        <f t="shared" si="6"/>
        <v>0</v>
      </c>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row>
    <row r="53" spans="1:77" ht="18" x14ac:dyDescent="0.2">
      <c r="A53" s="154"/>
      <c r="B53" s="148"/>
      <c r="C53" s="145"/>
      <c r="D53" s="141" t="s">
        <v>127</v>
      </c>
      <c r="E53" s="17"/>
      <c r="F53" s="17">
        <f>COUNTIF(G54:BY54,"Si")</f>
        <v>0</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row>
    <row r="54" spans="1:77" ht="18" x14ac:dyDescent="0.2">
      <c r="A54" s="154"/>
      <c r="B54" s="148"/>
      <c r="C54" s="145"/>
      <c r="D54" s="141" t="s">
        <v>111</v>
      </c>
      <c r="E54" s="17"/>
      <c r="F54" s="17">
        <f>COUNTIF(G56:BY56,"Si")</f>
        <v>0</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row>
    <row r="55" spans="1:77" ht="18" x14ac:dyDescent="0.2">
      <c r="A55" s="154"/>
      <c r="B55" s="148"/>
      <c r="C55" s="145"/>
      <c r="D55" s="141" t="s">
        <v>352</v>
      </c>
      <c r="E55" s="17"/>
      <c r="F55" s="17">
        <f>COUNTIF(G57:BY57,"Si")</f>
        <v>0</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row>
    <row r="56" spans="1:77" ht="18" x14ac:dyDescent="0.2">
      <c r="A56" s="154"/>
      <c r="B56" s="148"/>
      <c r="C56" s="145"/>
      <c r="D56" s="141" t="s">
        <v>114</v>
      </c>
      <c r="E56" s="17"/>
      <c r="F56" s="17">
        <f>COUNTIF(G57:BY57,"Si")</f>
        <v>0</v>
      </c>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row>
    <row r="57" spans="1:77" ht="18" x14ac:dyDescent="0.2">
      <c r="A57" s="154"/>
      <c r="B57" s="148"/>
      <c r="C57" s="145">
        <v>23</v>
      </c>
      <c r="D57" s="141" t="s">
        <v>121</v>
      </c>
      <c r="E57" s="17"/>
      <c r="F57" s="17">
        <f>COUNTIF(G58:BY58,"Si")</f>
        <v>0</v>
      </c>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row>
    <row r="58" spans="1:77" x14ac:dyDescent="0.2">
      <c r="B58" s="3">
        <f>COUNTIF(B4:B57,"si")</f>
        <v>0</v>
      </c>
      <c r="D58" s="43" t="s">
        <v>125</v>
      </c>
      <c r="E58" s="144"/>
      <c r="F58" s="144">
        <f>SUM(F7:F57)/F3</f>
        <v>11.69047619047619</v>
      </c>
      <c r="G58" s="3">
        <f t="shared" ref="G58:P58" si="7">COUNTIF(G4:G57,"si")</f>
        <v>19</v>
      </c>
      <c r="H58" s="3">
        <f t="shared" si="7"/>
        <v>15</v>
      </c>
      <c r="I58" s="3">
        <f t="shared" si="7"/>
        <v>21</v>
      </c>
      <c r="J58" s="3">
        <f t="shared" si="7"/>
        <v>15</v>
      </c>
      <c r="K58" s="3">
        <f t="shared" si="7"/>
        <v>14</v>
      </c>
      <c r="L58" s="3">
        <f>COUNTIF(L4:L57,"si")</f>
        <v>17</v>
      </c>
      <c r="M58" s="3">
        <f t="shared" si="7"/>
        <v>21</v>
      </c>
      <c r="N58" s="3">
        <f t="shared" si="7"/>
        <v>19</v>
      </c>
      <c r="O58" s="3">
        <f>COUNTIF(O4:O57,"x")</f>
        <v>17</v>
      </c>
      <c r="P58" s="3">
        <f t="shared" si="7"/>
        <v>21</v>
      </c>
      <c r="Q58" s="3">
        <f t="shared" ref="Q58:Z58" si="8">COUNTIF(Q4:Q57,"si")</f>
        <v>12</v>
      </c>
      <c r="R58" s="3">
        <f>COUNTIF(R4:R57,"x")</f>
        <v>18</v>
      </c>
      <c r="S58" s="3">
        <f>COUNTIF(S4:S57,"x")</f>
        <v>17</v>
      </c>
      <c r="T58" s="3">
        <f t="shared" si="8"/>
        <v>15</v>
      </c>
      <c r="U58" s="3">
        <f t="shared" si="8"/>
        <v>13</v>
      </c>
      <c r="V58" s="3">
        <f>COUNTIF(V4:V57,"x")</f>
        <v>17</v>
      </c>
      <c r="W58" s="3">
        <f>COUNTIF(W4:W57,"x")</f>
        <v>17</v>
      </c>
      <c r="X58" s="3">
        <f t="shared" si="8"/>
        <v>15</v>
      </c>
      <c r="Y58" s="3">
        <f>COUNTIF(Y4:Y57,"x")</f>
        <v>17</v>
      </c>
      <c r="Z58" s="3">
        <f t="shared" si="8"/>
        <v>8</v>
      </c>
      <c r="AA58" s="3">
        <f>COUNTIF(AA4:AA57,"si")</f>
        <v>9</v>
      </c>
      <c r="AB58" s="3">
        <f>COUNTIF(AB4:AB57,"x")</f>
        <v>18</v>
      </c>
      <c r="AC58" s="3">
        <f t="shared" ref="AC58:AN58" si="9">COUNTIF(AC4:AC57,"si")</f>
        <v>11</v>
      </c>
      <c r="AD58" s="3">
        <f t="shared" si="9"/>
        <v>17</v>
      </c>
      <c r="AE58" s="3">
        <f>COUNTIF(AE4:AE57,"x")</f>
        <v>17</v>
      </c>
      <c r="AF58" s="3">
        <f>COUNTIF(AF4:AF57,"x")</f>
        <v>17</v>
      </c>
      <c r="AG58" s="3"/>
      <c r="AH58" s="3"/>
      <c r="AI58" s="3">
        <f>COUNTIF(AI4:AI57,"x")</f>
        <v>16</v>
      </c>
      <c r="AJ58" s="3">
        <f t="shared" si="9"/>
        <v>6</v>
      </c>
      <c r="AK58" s="3">
        <f t="shared" si="9"/>
        <v>14</v>
      </c>
      <c r="AL58" s="3">
        <f t="shared" si="9"/>
        <v>13</v>
      </c>
      <c r="AM58" s="3">
        <f t="shared" si="9"/>
        <v>9</v>
      </c>
      <c r="AN58" s="3">
        <f t="shared" si="9"/>
        <v>9</v>
      </c>
      <c r="AO58" s="3">
        <f>COUNTIF(AO4:AO57,"si")</f>
        <v>11</v>
      </c>
      <c r="AP58" s="3">
        <f>COUNTIF(AP4:AP57,"si")</f>
        <v>8</v>
      </c>
      <c r="AQ58" s="3">
        <f>COUNTIF(AQ4:AQ57,"si")</f>
        <v>12</v>
      </c>
      <c r="AR58" s="3">
        <f t="shared" ref="AR58:BB58" si="10">COUNTIF(AR4:AR57,"si")</f>
        <v>9</v>
      </c>
      <c r="AS58" s="3">
        <f t="shared" si="10"/>
        <v>11</v>
      </c>
      <c r="AT58" s="3">
        <f t="shared" si="10"/>
        <v>8</v>
      </c>
      <c r="AU58" s="3">
        <f t="shared" si="10"/>
        <v>9</v>
      </c>
      <c r="AV58" s="3">
        <f t="shared" si="10"/>
        <v>9</v>
      </c>
      <c r="AW58" s="3">
        <f>COUNTIF(AW4:AW57,"si")</f>
        <v>14</v>
      </c>
      <c r="AX58" s="3">
        <f>COUNTIF(AX4:AX57,"si")</f>
        <v>9</v>
      </c>
      <c r="AY58" s="3">
        <f t="shared" si="10"/>
        <v>7</v>
      </c>
      <c r="AZ58" s="3">
        <f t="shared" si="10"/>
        <v>11</v>
      </c>
      <c r="BA58" s="3">
        <f t="shared" si="10"/>
        <v>13</v>
      </c>
      <c r="BB58" s="3">
        <f t="shared" si="10"/>
        <v>9</v>
      </c>
      <c r="BC58" s="3">
        <f t="shared" ref="BC58:BM58" si="11">COUNTIF(BC4:BC57,"x")</f>
        <v>17</v>
      </c>
      <c r="BD58" s="3">
        <f t="shared" si="11"/>
        <v>16</v>
      </c>
      <c r="BE58" s="3">
        <f t="shared" si="11"/>
        <v>19</v>
      </c>
      <c r="BF58" s="3">
        <f t="shared" si="11"/>
        <v>17</v>
      </c>
      <c r="BG58" s="3">
        <f t="shared" si="11"/>
        <v>19</v>
      </c>
      <c r="BH58" s="3">
        <f t="shared" si="11"/>
        <v>17</v>
      </c>
      <c r="BI58" s="3">
        <f t="shared" si="11"/>
        <v>19</v>
      </c>
      <c r="BJ58" s="3">
        <f t="shared" si="11"/>
        <v>15</v>
      </c>
      <c r="BK58" s="3">
        <f t="shared" si="11"/>
        <v>14</v>
      </c>
      <c r="BL58" s="3">
        <f t="shared" si="11"/>
        <v>15</v>
      </c>
      <c r="BM58" s="3">
        <f t="shared" si="11"/>
        <v>18</v>
      </c>
      <c r="BN58" s="3">
        <f>COUNTIF(BN4:BN57,"si")</f>
        <v>12</v>
      </c>
      <c r="BO58" s="3">
        <f>COUNTIF(BO4:BO57,"si")</f>
        <v>10</v>
      </c>
      <c r="BP58" s="3">
        <f>COUNTIF(BP4:BP57,"si")</f>
        <v>16</v>
      </c>
      <c r="BQ58" s="3">
        <f>COUNTIF(BQ4:BQ57,"x")</f>
        <v>18</v>
      </c>
      <c r="BR58" s="3">
        <f>COUNTIF(BR4:BR57,"si")</f>
        <v>10</v>
      </c>
      <c r="BS58" s="3">
        <f t="shared" ref="BS58:BY58" si="12">COUNTIF(BS4:BS57,"x")</f>
        <v>16</v>
      </c>
      <c r="BT58" s="3">
        <f t="shared" si="12"/>
        <v>17</v>
      </c>
      <c r="BU58" s="3">
        <f t="shared" si="12"/>
        <v>1</v>
      </c>
      <c r="BV58" s="3">
        <f t="shared" si="12"/>
        <v>22</v>
      </c>
      <c r="BW58" s="3">
        <f t="shared" si="12"/>
        <v>22</v>
      </c>
      <c r="BX58" s="3">
        <f t="shared" si="12"/>
        <v>20</v>
      </c>
      <c r="BY58" s="3">
        <f t="shared" si="12"/>
        <v>21</v>
      </c>
    </row>
    <row r="59" spans="1:77" x14ac:dyDescent="0.2">
      <c r="B59" s="151">
        <f>B58*75</f>
        <v>0</v>
      </c>
      <c r="E59" s="23"/>
      <c r="F59" s="23"/>
      <c r="G59" s="6"/>
      <c r="H59" s="6"/>
      <c r="I59" s="6"/>
      <c r="J59" s="6"/>
      <c r="K59" s="6"/>
      <c r="L59" s="6"/>
      <c r="M59" s="6"/>
      <c r="N59" s="6"/>
      <c r="O59" s="6"/>
      <c r="P59" s="6"/>
      <c r="Q59" s="6"/>
      <c r="R59" s="6"/>
      <c r="S59" s="6"/>
      <c r="T59" s="6"/>
      <c r="U59" s="6"/>
      <c r="V59" s="6"/>
      <c r="W59" s="6"/>
      <c r="X59" s="6"/>
      <c r="Y59" s="6"/>
      <c r="Z59" s="6"/>
      <c r="AA59" s="6"/>
      <c r="AB59" s="6"/>
    </row>
    <row r="60" spans="1:77" x14ac:dyDescent="0.2">
      <c r="E60" s="23"/>
      <c r="F60" s="23"/>
      <c r="G60" s="6"/>
      <c r="H60" s="6"/>
      <c r="I60" s="6"/>
      <c r="J60" s="6"/>
      <c r="K60" s="6"/>
      <c r="L60" s="6"/>
      <c r="M60" s="6"/>
      <c r="N60" s="6"/>
      <c r="O60" s="6"/>
      <c r="P60" s="6"/>
      <c r="Q60" s="6"/>
      <c r="R60" s="6"/>
      <c r="S60" s="6"/>
      <c r="T60" s="6"/>
      <c r="U60" s="6"/>
      <c r="V60" s="6"/>
      <c r="W60" s="6"/>
      <c r="X60" s="6"/>
      <c r="Y60" s="6"/>
      <c r="Z60" s="6"/>
      <c r="AA60" s="6"/>
      <c r="AB60" s="6"/>
    </row>
    <row r="61" spans="1:77" x14ac:dyDescent="0.2">
      <c r="E61" s="23"/>
      <c r="F61" s="23"/>
      <c r="G61" s="6"/>
      <c r="H61" s="6"/>
      <c r="I61" s="6"/>
      <c r="J61" s="6"/>
      <c r="K61" s="6"/>
      <c r="L61" s="6"/>
      <c r="M61" s="6"/>
      <c r="N61" s="6"/>
      <c r="O61" s="6"/>
      <c r="P61" s="6"/>
      <c r="Q61" s="6"/>
      <c r="R61" s="6"/>
      <c r="S61" s="6"/>
      <c r="T61" s="6"/>
      <c r="U61" s="6"/>
      <c r="V61" s="6"/>
      <c r="W61" s="6"/>
      <c r="X61" s="6"/>
      <c r="Y61" s="6"/>
      <c r="Z61" s="6"/>
      <c r="AA61" s="6"/>
      <c r="AB61" s="6"/>
    </row>
    <row r="62" spans="1:77" x14ac:dyDescent="0.2">
      <c r="E62" s="23"/>
      <c r="F62" s="23"/>
      <c r="G62" s="6"/>
      <c r="H62" s="6"/>
      <c r="I62" s="6"/>
      <c r="J62" s="6"/>
      <c r="K62" s="6"/>
      <c r="L62" s="6"/>
      <c r="M62" s="6"/>
      <c r="N62" s="6"/>
      <c r="O62" s="6"/>
      <c r="P62" s="6"/>
      <c r="Q62" s="6"/>
      <c r="R62" s="6"/>
      <c r="S62" s="6"/>
      <c r="T62" s="6"/>
      <c r="U62" s="6"/>
      <c r="V62" s="6"/>
      <c r="W62" s="6"/>
      <c r="X62" s="6"/>
      <c r="Y62" s="6"/>
      <c r="Z62" s="6"/>
      <c r="AA62" s="6"/>
      <c r="AB62" s="6"/>
    </row>
    <row r="63" spans="1:77" x14ac:dyDescent="0.2">
      <c r="B63" s="149" t="s">
        <v>366</v>
      </c>
      <c r="C63" s="145">
        <v>1</v>
      </c>
      <c r="D63" s="141" t="s">
        <v>118</v>
      </c>
      <c r="E63" s="23"/>
      <c r="F63" s="23"/>
      <c r="G63" s="6"/>
      <c r="H63" s="6" t="s">
        <v>364</v>
      </c>
      <c r="I63" s="6"/>
      <c r="J63" s="6"/>
      <c r="K63" s="6"/>
      <c r="L63" s="6"/>
      <c r="M63" s="6"/>
      <c r="N63" s="6"/>
      <c r="O63" s="6"/>
      <c r="P63" s="6"/>
      <c r="Q63" s="6"/>
      <c r="R63" s="6"/>
      <c r="S63" s="6"/>
      <c r="T63" s="6"/>
      <c r="U63" s="6"/>
      <c r="V63" s="6"/>
      <c r="W63" s="6"/>
      <c r="X63" s="6"/>
      <c r="Y63" s="6"/>
      <c r="Z63" s="6"/>
      <c r="AA63" s="6"/>
      <c r="AB63" s="6"/>
    </row>
    <row r="64" spans="1:77" x14ac:dyDescent="0.2">
      <c r="B64" s="149"/>
      <c r="C64" s="145"/>
      <c r="D64" s="142"/>
      <c r="E64" s="153"/>
      <c r="F64" s="153" t="s">
        <v>363</v>
      </c>
      <c r="G64" s="6"/>
      <c r="H64" s="6"/>
      <c r="I64" s="6"/>
      <c r="J64" s="6"/>
      <c r="K64" s="6"/>
      <c r="L64" s="6"/>
      <c r="M64" s="6"/>
      <c r="N64" s="6"/>
      <c r="O64" s="6"/>
      <c r="P64" s="6"/>
      <c r="Q64" s="6"/>
      <c r="R64" s="6"/>
      <c r="S64" s="6"/>
      <c r="T64" s="6"/>
      <c r="U64" s="6"/>
      <c r="V64" s="6"/>
      <c r="W64" s="6"/>
      <c r="X64" s="6"/>
      <c r="Y64" s="6"/>
      <c r="Z64" s="6"/>
      <c r="AA64" s="6"/>
      <c r="AB64" s="6"/>
    </row>
    <row r="65" spans="2:28" x14ac:dyDescent="0.2">
      <c r="B65" s="149" t="s">
        <v>366</v>
      </c>
      <c r="C65" s="145">
        <v>15</v>
      </c>
      <c r="D65" s="141" t="s">
        <v>93</v>
      </c>
      <c r="F65" s="18" t="s">
        <v>363</v>
      </c>
      <c r="G65" s="6"/>
      <c r="H65" s="6" t="s">
        <v>363</v>
      </c>
      <c r="I65" s="6"/>
      <c r="J65" s="6"/>
      <c r="K65" s="6"/>
      <c r="L65" s="6"/>
      <c r="M65" s="6"/>
      <c r="N65" s="6"/>
      <c r="O65" s="6"/>
      <c r="P65" s="6"/>
      <c r="Q65" s="6"/>
      <c r="R65" s="6"/>
      <c r="S65" s="6"/>
      <c r="T65" s="6"/>
      <c r="U65" s="6"/>
      <c r="V65" s="6"/>
      <c r="W65" s="6"/>
      <c r="X65" s="6"/>
      <c r="Y65" s="6"/>
      <c r="Z65" s="6"/>
      <c r="AA65" s="6"/>
      <c r="AB65" s="6"/>
    </row>
    <row r="66" spans="2:28" x14ac:dyDescent="0.2">
      <c r="B66" s="149" t="s">
        <v>366</v>
      </c>
      <c r="C66" s="145">
        <v>7</v>
      </c>
      <c r="D66" s="141" t="s">
        <v>94</v>
      </c>
      <c r="F66" s="18" t="s">
        <v>364</v>
      </c>
      <c r="H66" s="8" t="s">
        <v>363</v>
      </c>
    </row>
    <row r="67" spans="2:28" x14ac:dyDescent="0.2">
      <c r="B67" s="149"/>
      <c r="C67" s="145">
        <v>2</v>
      </c>
      <c r="D67" s="141" t="s">
        <v>95</v>
      </c>
      <c r="F67" s="18" t="s">
        <v>364</v>
      </c>
      <c r="H67" s="8" t="s">
        <v>364</v>
      </c>
    </row>
    <row r="68" spans="2:28" x14ac:dyDescent="0.2">
      <c r="B68" s="150" t="s">
        <v>366</v>
      </c>
      <c r="C68" s="146"/>
      <c r="D68" s="141" t="s">
        <v>96</v>
      </c>
      <c r="F68" s="18" t="s">
        <v>364</v>
      </c>
      <c r="H68" s="8" t="s">
        <v>364</v>
      </c>
    </row>
    <row r="69" spans="2:28" x14ac:dyDescent="0.2">
      <c r="B69" s="149" t="s">
        <v>366</v>
      </c>
      <c r="C69" s="145">
        <v>69</v>
      </c>
      <c r="D69" s="141" t="s">
        <v>97</v>
      </c>
      <c r="F69" s="18" t="s">
        <v>363</v>
      </c>
      <c r="H69" s="8" t="s">
        <v>363</v>
      </c>
    </row>
    <row r="70" spans="2:28" x14ac:dyDescent="0.2">
      <c r="B70" s="149"/>
      <c r="C70" s="145">
        <v>6</v>
      </c>
      <c r="D70" s="141" t="s">
        <v>100</v>
      </c>
      <c r="F70" s="18" t="s">
        <v>363</v>
      </c>
      <c r="H70" s="8" t="s">
        <v>363</v>
      </c>
    </row>
    <row r="71" spans="2:28" x14ac:dyDescent="0.2">
      <c r="B71" s="149" t="s">
        <v>366</v>
      </c>
      <c r="C71" s="145"/>
      <c r="D71" s="141" t="s">
        <v>360</v>
      </c>
      <c r="F71" s="18" t="s">
        <v>363</v>
      </c>
      <c r="H71" s="8" t="s">
        <v>363</v>
      </c>
    </row>
    <row r="72" spans="2:28" x14ac:dyDescent="0.2">
      <c r="B72" s="149" t="s">
        <v>366</v>
      </c>
      <c r="C72" s="145">
        <v>30</v>
      </c>
      <c r="D72" s="141" t="s">
        <v>350</v>
      </c>
      <c r="F72" s="18" t="s">
        <v>363</v>
      </c>
      <c r="H72" s="8" t="s">
        <v>363</v>
      </c>
    </row>
    <row r="73" spans="2:28" x14ac:dyDescent="0.2">
      <c r="B73" s="149" t="s">
        <v>366</v>
      </c>
      <c r="C73" s="145"/>
      <c r="D73" s="141" t="s">
        <v>351</v>
      </c>
      <c r="F73" s="18" t="s">
        <v>364</v>
      </c>
      <c r="H73" s="8" t="s">
        <v>363</v>
      </c>
    </row>
    <row r="74" spans="2:28" x14ac:dyDescent="0.2">
      <c r="B74" s="149" t="s">
        <v>366</v>
      </c>
      <c r="C74" s="145">
        <v>3</v>
      </c>
      <c r="D74" s="141" t="s">
        <v>108</v>
      </c>
      <c r="F74" s="18" t="s">
        <v>363</v>
      </c>
      <c r="H74" s="8" t="s">
        <v>363</v>
      </c>
    </row>
    <row r="75" spans="2:28" x14ac:dyDescent="0.2">
      <c r="B75" s="149" t="s">
        <v>366</v>
      </c>
      <c r="C75" s="145"/>
      <c r="D75" s="141" t="s">
        <v>359</v>
      </c>
      <c r="F75" s="18" t="s">
        <v>364</v>
      </c>
      <c r="H75" s="8" t="s">
        <v>364</v>
      </c>
    </row>
    <row r="76" spans="2:28" x14ac:dyDescent="0.2">
      <c r="B76" s="149"/>
      <c r="C76" s="145"/>
      <c r="D76" s="141" t="s">
        <v>368</v>
      </c>
      <c r="F76" s="18" t="s">
        <v>364</v>
      </c>
      <c r="H76" s="8" t="s">
        <v>364</v>
      </c>
    </row>
    <row r="77" spans="2:28" x14ac:dyDescent="0.2">
      <c r="B77" s="149" t="s">
        <v>366</v>
      </c>
      <c r="C77" s="145">
        <v>46</v>
      </c>
      <c r="D77" s="141" t="s">
        <v>115</v>
      </c>
      <c r="H77" s="8" t="s">
        <v>364</v>
      </c>
    </row>
    <row r="78" spans="2:28" x14ac:dyDescent="0.2">
      <c r="B78" s="149"/>
      <c r="C78" s="145"/>
      <c r="D78" s="141"/>
      <c r="F78" s="18" t="s">
        <v>363</v>
      </c>
    </row>
    <row r="79" spans="2:28" x14ac:dyDescent="0.2">
      <c r="B79" s="149" t="s">
        <v>366</v>
      </c>
      <c r="C79" s="145"/>
      <c r="D79" s="141" t="s">
        <v>362</v>
      </c>
      <c r="F79" s="18" t="s">
        <v>364</v>
      </c>
      <c r="H79" s="8" t="s">
        <v>363</v>
      </c>
    </row>
    <row r="80" spans="2:28" x14ac:dyDescent="0.2">
      <c r="B80" s="149"/>
      <c r="C80" s="145"/>
      <c r="D80" s="141" t="s">
        <v>358</v>
      </c>
      <c r="F80" s="18" t="s">
        <v>363</v>
      </c>
      <c r="H80" s="8" t="s">
        <v>364</v>
      </c>
    </row>
    <row r="81" spans="2:8" x14ac:dyDescent="0.2">
      <c r="B81" s="149" t="s">
        <v>366</v>
      </c>
      <c r="C81" s="145"/>
      <c r="D81" s="141" t="s">
        <v>367</v>
      </c>
      <c r="F81" s="18" t="s">
        <v>364</v>
      </c>
      <c r="H81" s="8" t="s">
        <v>363</v>
      </c>
    </row>
    <row r="82" spans="2:8" x14ac:dyDescent="0.2">
      <c r="B82" s="149" t="s">
        <v>366</v>
      </c>
      <c r="C82" s="145">
        <v>8</v>
      </c>
      <c r="D82" s="141" t="s">
        <v>99</v>
      </c>
      <c r="F82" s="18" t="s">
        <v>364</v>
      </c>
      <c r="H82" s="8" t="s">
        <v>364</v>
      </c>
    </row>
    <row r="83" spans="2:8" x14ac:dyDescent="0.2">
      <c r="B83" s="149" t="s">
        <v>366</v>
      </c>
      <c r="C83" s="145">
        <v>16</v>
      </c>
      <c r="D83" s="141" t="s">
        <v>104</v>
      </c>
      <c r="F83" s="18" t="s">
        <v>363</v>
      </c>
      <c r="H83" s="8" t="s">
        <v>363</v>
      </c>
    </row>
    <row r="84" spans="2:8" x14ac:dyDescent="0.2">
      <c r="B84" s="149"/>
      <c r="C84" s="145">
        <v>56</v>
      </c>
      <c r="D84" s="141" t="s">
        <v>145</v>
      </c>
      <c r="F84" s="18" t="s">
        <v>364</v>
      </c>
      <c r="H84" s="8" t="s">
        <v>363</v>
      </c>
    </row>
    <row r="85" spans="2:8" x14ac:dyDescent="0.2">
      <c r="B85" s="149"/>
      <c r="C85" s="145"/>
      <c r="D85" s="141" t="s">
        <v>354</v>
      </c>
      <c r="F85" s="18" t="s">
        <v>364</v>
      </c>
      <c r="H85" s="8" t="s">
        <v>364</v>
      </c>
    </row>
    <row r="86" spans="2:8" x14ac:dyDescent="0.2">
      <c r="B86" s="149" t="s">
        <v>366</v>
      </c>
      <c r="C86" s="145">
        <v>97</v>
      </c>
      <c r="D86" s="141" t="s">
        <v>110</v>
      </c>
      <c r="F86" s="18" t="s">
        <v>363</v>
      </c>
    </row>
    <row r="87" spans="2:8" x14ac:dyDescent="0.2">
      <c r="B87" s="149" t="s">
        <v>366</v>
      </c>
      <c r="C87" s="145">
        <v>4</v>
      </c>
      <c r="D87" s="141" t="s">
        <v>116</v>
      </c>
      <c r="F87" s="18" t="s">
        <v>364</v>
      </c>
      <c r="H87" s="8" t="s">
        <v>363</v>
      </c>
    </row>
    <row r="88" spans="2:8" x14ac:dyDescent="0.2">
      <c r="B88" s="149" t="s">
        <v>366</v>
      </c>
      <c r="C88" s="145">
        <v>73</v>
      </c>
      <c r="D88" s="141" t="s">
        <v>117</v>
      </c>
      <c r="F88" s="18" t="s">
        <v>364</v>
      </c>
      <c r="H88" s="8" t="s">
        <v>363</v>
      </c>
    </row>
    <row r="89" spans="2:8" x14ac:dyDescent="0.2">
      <c r="B89" s="149" t="s">
        <v>366</v>
      </c>
      <c r="C89" s="145"/>
      <c r="D89" s="141" t="s">
        <v>120</v>
      </c>
      <c r="F89" s="18" t="s">
        <v>364</v>
      </c>
      <c r="H89" s="8" t="s">
        <v>363</v>
      </c>
    </row>
    <row r="90" spans="2:8" x14ac:dyDescent="0.2">
      <c r="B90" s="149"/>
      <c r="C90" s="145"/>
      <c r="D90" s="141" t="s">
        <v>352</v>
      </c>
      <c r="F90" s="18" t="s">
        <v>363</v>
      </c>
      <c r="H90" s="8" t="s">
        <v>364</v>
      </c>
    </row>
    <row r="91" spans="2:8" x14ac:dyDescent="0.2">
      <c r="B91" s="149" t="s">
        <v>366</v>
      </c>
      <c r="C91" s="145"/>
      <c r="D91" s="141" t="s">
        <v>353</v>
      </c>
      <c r="H91" s="8" t="s">
        <v>363</v>
      </c>
    </row>
    <row r="92" spans="2:8" x14ac:dyDescent="0.2">
      <c r="B92" s="149"/>
      <c r="C92" s="145"/>
      <c r="D92" s="141"/>
      <c r="F92" s="18" t="s">
        <v>363</v>
      </c>
    </row>
    <row r="93" spans="2:8" x14ac:dyDescent="0.2">
      <c r="B93" s="149" t="s">
        <v>366</v>
      </c>
      <c r="C93" s="145"/>
      <c r="D93" s="141" t="s">
        <v>361</v>
      </c>
      <c r="F93" s="18" t="s">
        <v>363</v>
      </c>
      <c r="H93" s="8" t="s">
        <v>363</v>
      </c>
    </row>
    <row r="94" spans="2:8" x14ac:dyDescent="0.2">
      <c r="B94" s="149" t="s">
        <v>366</v>
      </c>
      <c r="C94" s="145">
        <v>21</v>
      </c>
      <c r="D94" s="141" t="s">
        <v>109</v>
      </c>
      <c r="F94" s="18" t="s">
        <v>363</v>
      </c>
      <c r="H94" s="8" t="s">
        <v>363</v>
      </c>
    </row>
    <row r="95" spans="2:8" x14ac:dyDescent="0.2">
      <c r="B95" s="149" t="s">
        <v>366</v>
      </c>
      <c r="C95" s="145">
        <v>20</v>
      </c>
      <c r="D95" s="141" t="s">
        <v>112</v>
      </c>
      <c r="F95" s="18" t="s">
        <v>363</v>
      </c>
      <c r="H95" s="8" t="s">
        <v>363</v>
      </c>
    </row>
    <row r="96" spans="2:8" x14ac:dyDescent="0.2">
      <c r="B96" s="149" t="s">
        <v>366</v>
      </c>
      <c r="C96" s="145">
        <v>29</v>
      </c>
      <c r="D96" s="141" t="s">
        <v>119</v>
      </c>
      <c r="H96" s="8" t="s">
        <v>363</v>
      </c>
    </row>
    <row r="97" spans="2:8" x14ac:dyDescent="0.2">
      <c r="B97" s="149"/>
      <c r="C97" s="145"/>
      <c r="D97" s="143"/>
    </row>
    <row r="98" spans="2:8" x14ac:dyDescent="0.2">
      <c r="B98" s="149"/>
      <c r="C98" s="147" t="s">
        <v>348</v>
      </c>
      <c r="D98" s="141" t="s">
        <v>113</v>
      </c>
      <c r="H98" s="8" t="s">
        <v>364</v>
      </c>
    </row>
    <row r="99" spans="2:8" x14ac:dyDescent="0.2">
      <c r="B99" s="149"/>
      <c r="C99" s="145">
        <v>22</v>
      </c>
      <c r="D99" s="141" t="s">
        <v>146</v>
      </c>
      <c r="H99" s="8" t="s">
        <v>364</v>
      </c>
    </row>
    <row r="100" spans="2:8" x14ac:dyDescent="0.2">
      <c r="B100" s="149"/>
      <c r="C100" s="145"/>
      <c r="D100" s="141" t="s">
        <v>122</v>
      </c>
      <c r="H100" s="8" t="s">
        <v>364</v>
      </c>
    </row>
    <row r="101" spans="2:8" x14ac:dyDescent="0.2">
      <c r="B101" s="149"/>
      <c r="C101" s="145"/>
      <c r="D101" s="141" t="s">
        <v>102</v>
      </c>
      <c r="H101" s="8" t="s">
        <v>364</v>
      </c>
    </row>
    <row r="102" spans="2:8" x14ac:dyDescent="0.2">
      <c r="B102" s="149"/>
      <c r="C102" s="145"/>
      <c r="D102" s="141" t="s">
        <v>98</v>
      </c>
      <c r="H102" s="8" t="s">
        <v>364</v>
      </c>
    </row>
    <row r="103" spans="2:8" x14ac:dyDescent="0.2">
      <c r="B103" s="149"/>
      <c r="C103" s="145"/>
      <c r="D103" s="141" t="s">
        <v>101</v>
      </c>
      <c r="H103" s="8" t="s">
        <v>364</v>
      </c>
    </row>
    <row r="104" spans="2:8" x14ac:dyDescent="0.2">
      <c r="B104" s="149"/>
      <c r="C104" s="145"/>
      <c r="D104" s="141" t="s">
        <v>103</v>
      </c>
      <c r="H104" s="8" t="s">
        <v>364</v>
      </c>
    </row>
    <row r="105" spans="2:8" x14ac:dyDescent="0.2">
      <c r="B105" s="149"/>
      <c r="C105" s="145"/>
      <c r="D105" s="141" t="s">
        <v>349</v>
      </c>
      <c r="H105" s="8" t="s">
        <v>364</v>
      </c>
    </row>
    <row r="106" spans="2:8" x14ac:dyDescent="0.2">
      <c r="B106" s="149"/>
      <c r="C106" s="145">
        <v>10</v>
      </c>
      <c r="D106" s="141" t="s">
        <v>105</v>
      </c>
      <c r="H106" s="8" t="s">
        <v>364</v>
      </c>
    </row>
    <row r="107" spans="2:8" x14ac:dyDescent="0.2">
      <c r="B107" s="149"/>
      <c r="C107" s="145">
        <v>9</v>
      </c>
      <c r="D107" s="141" t="s">
        <v>106</v>
      </c>
      <c r="H107" s="8" t="s">
        <v>364</v>
      </c>
    </row>
    <row r="108" spans="2:8" x14ac:dyDescent="0.2">
      <c r="B108" s="149"/>
      <c r="C108" s="145"/>
      <c r="D108" s="141" t="s">
        <v>107</v>
      </c>
      <c r="H108" s="8" t="s">
        <v>364</v>
      </c>
    </row>
    <row r="109" spans="2:8" x14ac:dyDescent="0.2">
      <c r="B109" s="149"/>
      <c r="C109" s="145"/>
      <c r="D109" s="141" t="s">
        <v>127</v>
      </c>
      <c r="H109" s="8" t="s">
        <v>364</v>
      </c>
    </row>
    <row r="110" spans="2:8" x14ac:dyDescent="0.2">
      <c r="B110" s="149"/>
      <c r="C110" s="145"/>
      <c r="D110" s="141" t="s">
        <v>111</v>
      </c>
      <c r="H110" s="8" t="s">
        <v>364</v>
      </c>
    </row>
    <row r="111" spans="2:8" x14ac:dyDescent="0.2">
      <c r="B111" s="149"/>
      <c r="C111" s="145"/>
      <c r="D111" s="141" t="s">
        <v>114</v>
      </c>
      <c r="H111" s="8" t="s">
        <v>364</v>
      </c>
    </row>
    <row r="112" spans="2:8" ht="13.5" x14ac:dyDescent="0.2">
      <c r="B112" s="149"/>
      <c r="C112" s="145">
        <v>23</v>
      </c>
      <c r="D112" s="141" t="s">
        <v>121</v>
      </c>
      <c r="E112" s="3"/>
      <c r="F112" s="3">
        <f>COUNTIF(F62:F111,"si")</f>
        <v>16</v>
      </c>
      <c r="H112" s="8" t="s">
        <v>364</v>
      </c>
    </row>
    <row r="113" spans="4:8" x14ac:dyDescent="0.2">
      <c r="H113" s="3">
        <f>COUNTIF(H63:H112,"si")</f>
        <v>20</v>
      </c>
    </row>
    <row r="115" spans="4:8" x14ac:dyDescent="0.2">
      <c r="D115" s="141" t="s">
        <v>369</v>
      </c>
      <c r="H115" s="8" t="s">
        <v>363</v>
      </c>
    </row>
    <row r="116" spans="4:8" x14ac:dyDescent="0.2">
      <c r="D116" s="141" t="s">
        <v>370</v>
      </c>
      <c r="H116" s="8" t="s">
        <v>363</v>
      </c>
    </row>
    <row r="117" spans="4:8" x14ac:dyDescent="0.2">
      <c r="D117" s="141" t="s">
        <v>374</v>
      </c>
    </row>
    <row r="118" spans="4:8" x14ac:dyDescent="0.2">
      <c r="D118" s="141" t="s">
        <v>371</v>
      </c>
    </row>
    <row r="119" spans="4:8" x14ac:dyDescent="0.2">
      <c r="D119" s="141" t="s">
        <v>372</v>
      </c>
    </row>
    <row r="120" spans="4:8" x14ac:dyDescent="0.2">
      <c r="D120" s="141" t="s">
        <v>373</v>
      </c>
    </row>
  </sheetData>
  <mergeCells count="5">
    <mergeCell ref="F1:F2"/>
    <mergeCell ref="C1:D2"/>
    <mergeCell ref="A1:A2"/>
    <mergeCell ref="B1:B2"/>
    <mergeCell ref="E1:E2"/>
  </mergeCells>
  <phoneticPr fontId="0" type="noConversion"/>
  <conditionalFormatting sqref="N44:N57 J41:J57 J33 J31 R41:R57 J36:J39">
    <cfRule type="cellIs" dxfId="9" priority="219" stopIfTrue="1" operator="equal">
      <formula>"si"</formula>
    </cfRule>
  </conditionalFormatting>
  <conditionalFormatting sqref="O41:P57 H41:I57 J35:L35 K41:M57 K31:L34 H40:P40 J34 J32 K36:L39 N41:N43 S41:S57 R40:T40 T40:AW57 J27:L30 G27:G57 H27:I39 M27:P39 O21:O39 G4:P26 Q4:Q57 Q12:R12 R4:AW39 G6:BP6 G5:BL5 G37:I37 K37:BP37 AX4:BY57">
    <cfRule type="cellIs" dxfId="8" priority="216" stopIfTrue="1" operator="equal">
      <formula>"si"</formula>
    </cfRule>
    <cfRule type="cellIs" dxfId="7" priority="217" stopIfTrue="1" operator="equal">
      <formula>"ok"</formula>
    </cfRule>
    <cfRule type="cellIs" dxfId="6" priority="218" stopIfTrue="1" operator="equal">
      <formula>"x"</formula>
    </cfRule>
  </conditionalFormatting>
  <conditionalFormatting sqref="G2:BY3">
    <cfRule type="cellIs" dxfId="5" priority="220" stopIfTrue="1" operator="equal">
      <formula>"no"</formula>
    </cfRule>
  </conditionalFormatting>
  <printOptions horizontalCentered="1" verticalCentered="1"/>
  <pageMargins left="0" right="0" top="0" bottom="0" header="0.51181102362204722" footer="0.51181102362204722"/>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D82"/>
  <sheetViews>
    <sheetView showZeros="0" zoomScale="89" zoomScaleNormal="89" zoomScaleSheetLayoutView="50" workbookViewId="0">
      <pane xSplit="5" ySplit="4" topLeftCell="F5" activePane="bottomRight" state="frozen"/>
      <selection pane="topRight" activeCell="H1" sqref="H1"/>
      <selection pane="bottomLeft" activeCell="A4" sqref="A4"/>
      <selection pane="bottomRight" activeCell="J35" sqref="J35"/>
    </sheetView>
  </sheetViews>
  <sheetFormatPr defaultRowHeight="12.75" x14ac:dyDescent="0.2"/>
  <cols>
    <col min="1" max="1" width="3.5703125" style="6" hidden="1" customWidth="1"/>
    <col min="2" max="2" width="21.140625" style="41" bestFit="1" customWidth="1"/>
    <col min="3" max="3" width="5.28515625" style="6" customWidth="1"/>
    <col min="4" max="4" width="11" style="20" customWidth="1"/>
    <col min="5" max="5" width="10.7109375" style="6" customWidth="1"/>
    <col min="6" max="6" width="7.140625" style="20" customWidth="1"/>
    <col min="7" max="7" width="7.5703125" style="6" customWidth="1"/>
    <col min="8" max="11" width="5.28515625" style="6" customWidth="1"/>
    <col min="12" max="12" width="6.5703125" style="6" customWidth="1"/>
    <col min="13" max="13" width="5.28515625" style="6" customWidth="1"/>
    <col min="14" max="52" width="4.140625" style="8" customWidth="1"/>
    <col min="53" max="53" width="6.5703125" style="8" customWidth="1"/>
    <col min="54" max="57" width="4.140625" style="8" customWidth="1"/>
    <col min="58" max="58" width="6.5703125" style="8" customWidth="1"/>
    <col min="59" max="142" width="4.140625" style="8" customWidth="1"/>
    <col min="143" max="143" width="6.28515625" style="8" customWidth="1"/>
    <col min="144" max="148" width="4.140625" style="40" customWidth="1"/>
    <col min="149" max="158" width="4.140625" style="8" customWidth="1"/>
    <col min="159" max="16384" width="9.140625" style="15"/>
  </cols>
  <sheetData>
    <row r="1" spans="1:238" ht="15" thickBot="1" x14ac:dyDescent="0.25">
      <c r="N1" s="259" t="s">
        <v>86</v>
      </c>
      <c r="O1" s="259"/>
      <c r="P1" s="259"/>
      <c r="Q1" s="259"/>
      <c r="R1" s="259"/>
      <c r="S1" s="256" t="s">
        <v>407</v>
      </c>
      <c r="T1" s="256"/>
      <c r="U1" s="256"/>
      <c r="V1" s="256"/>
      <c r="W1" s="256"/>
      <c r="X1" s="256" t="s">
        <v>407</v>
      </c>
      <c r="Y1" s="256"/>
      <c r="Z1" s="256"/>
      <c r="AA1" s="256"/>
      <c r="AB1" s="256"/>
      <c r="AC1" s="256" t="s">
        <v>407</v>
      </c>
      <c r="AD1" s="256"/>
      <c r="AE1" s="256"/>
      <c r="AF1" s="256"/>
      <c r="AG1" s="256"/>
      <c r="AH1" s="256" t="s">
        <v>407</v>
      </c>
      <c r="AI1" s="256"/>
      <c r="AJ1" s="256"/>
      <c r="AK1" s="256"/>
      <c r="AL1" s="256"/>
      <c r="AM1" s="256" t="s">
        <v>407</v>
      </c>
      <c r="AN1" s="256"/>
      <c r="AO1" s="256"/>
      <c r="AP1" s="256"/>
      <c r="AQ1" s="256"/>
      <c r="AR1" s="256" t="s">
        <v>407</v>
      </c>
      <c r="AS1" s="256"/>
      <c r="AT1" s="256"/>
      <c r="AU1" s="256"/>
      <c r="AV1" s="256"/>
      <c r="AW1" s="256" t="s">
        <v>407</v>
      </c>
      <c r="AX1" s="256"/>
      <c r="AY1" s="256"/>
      <c r="AZ1" s="256"/>
      <c r="BA1" s="256"/>
      <c r="BB1" s="256" t="s">
        <v>407</v>
      </c>
      <c r="BC1" s="256"/>
      <c r="BD1" s="256"/>
      <c r="BE1" s="256"/>
      <c r="BF1" s="256"/>
      <c r="BG1" s="260" t="s">
        <v>554</v>
      </c>
      <c r="BH1" s="260"/>
      <c r="BI1" s="260"/>
      <c r="BJ1" s="260"/>
      <c r="BK1" s="260"/>
      <c r="BL1" s="256" t="s">
        <v>407</v>
      </c>
      <c r="BM1" s="256"/>
      <c r="BN1" s="256"/>
      <c r="BO1" s="256"/>
      <c r="BP1" s="256"/>
      <c r="BQ1" s="260" t="s">
        <v>554</v>
      </c>
      <c r="BR1" s="260"/>
      <c r="BS1" s="260"/>
      <c r="BT1" s="260"/>
      <c r="BU1" s="260"/>
      <c r="BV1" s="260" t="s">
        <v>554</v>
      </c>
      <c r="BW1" s="260"/>
      <c r="BX1" s="260"/>
      <c r="BY1" s="260"/>
      <c r="BZ1" s="260"/>
      <c r="CA1" s="256" t="s">
        <v>407</v>
      </c>
      <c r="CB1" s="256"/>
      <c r="CC1" s="256"/>
      <c r="CD1" s="256"/>
      <c r="CE1" s="256"/>
      <c r="CF1" s="256" t="s">
        <v>407</v>
      </c>
      <c r="CG1" s="256"/>
      <c r="CH1" s="256"/>
      <c r="CI1" s="256"/>
      <c r="CJ1" s="256"/>
      <c r="CK1" s="260" t="s">
        <v>554</v>
      </c>
      <c r="CL1" s="260"/>
      <c r="CM1" s="260"/>
      <c r="CN1" s="260"/>
      <c r="CO1" s="260"/>
      <c r="CP1" s="256" t="s">
        <v>407</v>
      </c>
      <c r="CQ1" s="256"/>
      <c r="CR1" s="256"/>
      <c r="CS1" s="256"/>
      <c r="CT1" s="256"/>
      <c r="CU1" s="256" t="s">
        <v>407</v>
      </c>
      <c r="CV1" s="256"/>
      <c r="CW1" s="256"/>
      <c r="CX1" s="256"/>
      <c r="CY1" s="256"/>
      <c r="CZ1" s="256" t="s">
        <v>407</v>
      </c>
      <c r="DA1" s="256"/>
      <c r="DB1" s="256"/>
      <c r="DC1" s="256"/>
      <c r="DD1" s="256"/>
      <c r="DE1" s="260" t="s">
        <v>554</v>
      </c>
      <c r="DF1" s="260"/>
      <c r="DG1" s="260"/>
      <c r="DH1" s="260"/>
      <c r="DI1" s="260"/>
      <c r="DJ1" s="256" t="s">
        <v>407</v>
      </c>
      <c r="DK1" s="256"/>
      <c r="DL1" s="256"/>
      <c r="DM1" s="256"/>
      <c r="DN1" s="256"/>
      <c r="DO1" s="256" t="s">
        <v>407</v>
      </c>
      <c r="DP1" s="256"/>
      <c r="DQ1" s="256"/>
      <c r="DR1" s="256"/>
      <c r="DS1" s="256"/>
      <c r="DT1" s="256" t="s">
        <v>407</v>
      </c>
      <c r="DU1" s="256"/>
      <c r="DV1" s="256"/>
      <c r="DW1" s="256"/>
      <c r="DX1" s="256"/>
      <c r="DY1" s="256" t="s">
        <v>407</v>
      </c>
      <c r="DZ1" s="256"/>
      <c r="EA1" s="256"/>
      <c r="EB1" s="256"/>
      <c r="EC1" s="256"/>
      <c r="ED1" s="256" t="s">
        <v>407</v>
      </c>
      <c r="EE1" s="256"/>
      <c r="EF1" s="256"/>
      <c r="EG1" s="256"/>
      <c r="EH1" s="256"/>
      <c r="EI1" s="261" t="s">
        <v>33</v>
      </c>
      <c r="EJ1" s="261"/>
      <c r="EK1" s="261"/>
      <c r="EL1" s="261"/>
      <c r="EM1" s="261"/>
      <c r="EN1" s="261" t="s">
        <v>47</v>
      </c>
      <c r="EO1" s="261"/>
      <c r="EP1" s="261"/>
      <c r="EQ1" s="261"/>
      <c r="ER1" s="261"/>
      <c r="ES1" s="261" t="s">
        <v>535</v>
      </c>
      <c r="ET1" s="261"/>
      <c r="EU1" s="261"/>
      <c r="EV1" s="261"/>
      <c r="EW1" s="261"/>
      <c r="EX1" s="261" t="s">
        <v>188</v>
      </c>
      <c r="EY1" s="261"/>
      <c r="EZ1" s="261"/>
      <c r="FA1" s="261"/>
      <c r="FB1" s="261"/>
    </row>
    <row r="2" spans="1:238" s="11" customFormat="1" ht="12.75" customHeight="1" x14ac:dyDescent="0.2">
      <c r="A2" s="243" t="s">
        <v>154</v>
      </c>
      <c r="B2" s="249" t="s">
        <v>61</v>
      </c>
      <c r="C2" s="243" t="s">
        <v>91</v>
      </c>
      <c r="D2" s="250" t="s">
        <v>157</v>
      </c>
      <c r="E2" s="243" t="s">
        <v>78</v>
      </c>
      <c r="F2" s="250" t="s">
        <v>79</v>
      </c>
      <c r="G2" s="243" t="s">
        <v>542</v>
      </c>
      <c r="H2" s="243" t="s">
        <v>543</v>
      </c>
      <c r="I2" s="243" t="s">
        <v>150</v>
      </c>
      <c r="J2" s="243" t="s">
        <v>151</v>
      </c>
      <c r="K2" s="243" t="s">
        <v>87</v>
      </c>
      <c r="L2" s="243" t="s">
        <v>80</v>
      </c>
      <c r="M2" s="243" t="s">
        <v>81</v>
      </c>
      <c r="N2" s="252">
        <v>41159</v>
      </c>
      <c r="O2" s="253"/>
      <c r="P2" s="253"/>
      <c r="Q2" s="253"/>
      <c r="R2" s="253"/>
      <c r="S2" s="252">
        <v>41166</v>
      </c>
      <c r="T2" s="253"/>
      <c r="U2" s="253"/>
      <c r="V2" s="253"/>
      <c r="W2" s="253"/>
      <c r="X2" s="252">
        <v>41176</v>
      </c>
      <c r="Y2" s="253"/>
      <c r="Z2" s="253"/>
      <c r="AA2" s="253"/>
      <c r="AB2" s="253"/>
      <c r="AC2" s="252">
        <v>41180</v>
      </c>
      <c r="AD2" s="253"/>
      <c r="AE2" s="253"/>
      <c r="AF2" s="253"/>
      <c r="AG2" s="253"/>
      <c r="AH2" s="247">
        <v>41191</v>
      </c>
      <c r="AI2" s="248"/>
      <c r="AJ2" s="248"/>
      <c r="AK2" s="248"/>
      <c r="AL2" s="248"/>
      <c r="AM2" s="247">
        <v>41195</v>
      </c>
      <c r="AN2" s="248"/>
      <c r="AO2" s="248"/>
      <c r="AP2" s="248"/>
      <c r="AQ2" s="248"/>
      <c r="AR2" s="247">
        <v>41205</v>
      </c>
      <c r="AS2" s="248"/>
      <c r="AT2" s="248"/>
      <c r="AU2" s="248"/>
      <c r="AV2" s="248"/>
      <c r="AW2" s="247">
        <v>41219</v>
      </c>
      <c r="AX2" s="248"/>
      <c r="AY2" s="248"/>
      <c r="AZ2" s="248"/>
      <c r="BA2" s="248"/>
      <c r="BB2" s="247">
        <v>41229</v>
      </c>
      <c r="BC2" s="248"/>
      <c r="BD2" s="248"/>
      <c r="BE2" s="248"/>
      <c r="BF2" s="248"/>
      <c r="BG2" s="247">
        <v>41234</v>
      </c>
      <c r="BH2" s="248"/>
      <c r="BI2" s="248"/>
      <c r="BJ2" s="248"/>
      <c r="BK2" s="248"/>
      <c r="BL2" s="247">
        <v>41248</v>
      </c>
      <c r="BM2" s="248"/>
      <c r="BN2" s="248"/>
      <c r="BO2" s="248"/>
      <c r="BP2" s="248"/>
      <c r="BQ2" s="247">
        <v>41375</v>
      </c>
      <c r="BR2" s="248"/>
      <c r="BS2" s="248"/>
      <c r="BT2" s="248"/>
      <c r="BU2" s="248"/>
      <c r="BV2" s="247">
        <v>41380</v>
      </c>
      <c r="BW2" s="248"/>
      <c r="BX2" s="248"/>
      <c r="BY2" s="248"/>
      <c r="BZ2" s="248"/>
      <c r="CA2" s="247">
        <v>41383</v>
      </c>
      <c r="CB2" s="248"/>
      <c r="CC2" s="248"/>
      <c r="CD2" s="248"/>
      <c r="CE2" s="248"/>
      <c r="CF2" s="247">
        <v>41387</v>
      </c>
      <c r="CG2" s="248"/>
      <c r="CH2" s="248"/>
      <c r="CI2" s="248"/>
      <c r="CJ2" s="248"/>
      <c r="CK2" s="247">
        <v>41393</v>
      </c>
      <c r="CL2" s="248"/>
      <c r="CM2" s="248"/>
      <c r="CN2" s="248"/>
      <c r="CO2" s="248"/>
      <c r="CP2" s="247">
        <v>41396</v>
      </c>
      <c r="CQ2" s="248"/>
      <c r="CR2" s="248"/>
      <c r="CS2" s="248"/>
      <c r="CT2" s="248"/>
      <c r="CU2" s="247">
        <v>41400</v>
      </c>
      <c r="CV2" s="248"/>
      <c r="CW2" s="248"/>
      <c r="CX2" s="248"/>
      <c r="CY2" s="248"/>
      <c r="CZ2" s="247">
        <v>41404</v>
      </c>
      <c r="DA2" s="248"/>
      <c r="DB2" s="248"/>
      <c r="DC2" s="248"/>
      <c r="DD2" s="248"/>
      <c r="DE2" s="247">
        <v>41408</v>
      </c>
      <c r="DF2" s="248"/>
      <c r="DG2" s="248"/>
      <c r="DH2" s="248"/>
      <c r="DI2" s="248"/>
      <c r="DJ2" s="247">
        <v>41411</v>
      </c>
      <c r="DK2" s="248"/>
      <c r="DL2" s="248"/>
      <c r="DM2" s="248"/>
      <c r="DN2" s="248"/>
      <c r="DO2" s="247">
        <v>41415</v>
      </c>
      <c r="DP2" s="248"/>
      <c r="DQ2" s="248"/>
      <c r="DR2" s="248"/>
      <c r="DS2" s="248"/>
      <c r="DT2" s="247">
        <v>41432</v>
      </c>
      <c r="DU2" s="248"/>
      <c r="DV2" s="248"/>
      <c r="DW2" s="248"/>
      <c r="DX2" s="248"/>
      <c r="DY2" s="247">
        <v>41437</v>
      </c>
      <c r="DZ2" s="248"/>
      <c r="EA2" s="248"/>
      <c r="EB2" s="248"/>
      <c r="EC2" s="248"/>
      <c r="ED2" s="247">
        <v>41443</v>
      </c>
      <c r="EE2" s="248"/>
      <c r="EF2" s="248"/>
      <c r="EG2" s="248"/>
      <c r="EH2" s="248"/>
      <c r="EI2" s="247">
        <v>41450</v>
      </c>
      <c r="EJ2" s="248"/>
      <c r="EK2" s="248"/>
      <c r="EL2" s="248"/>
      <c r="EM2" s="248"/>
      <c r="EN2" s="247">
        <v>41453</v>
      </c>
      <c r="EO2" s="248"/>
      <c r="EP2" s="248"/>
      <c r="EQ2" s="248"/>
      <c r="ER2" s="248"/>
      <c r="ES2" s="247">
        <v>41457</v>
      </c>
      <c r="ET2" s="248"/>
      <c r="EU2" s="248"/>
      <c r="EV2" s="248"/>
      <c r="EW2" s="248"/>
      <c r="EX2" s="247">
        <v>41460</v>
      </c>
      <c r="EY2" s="248"/>
      <c r="EZ2" s="248"/>
      <c r="FA2" s="248"/>
      <c r="FB2" s="248"/>
    </row>
    <row r="3" spans="1:238" s="11" customFormat="1" ht="35.25" customHeight="1" x14ac:dyDescent="0.2">
      <c r="A3" s="244"/>
      <c r="B3" s="240"/>
      <c r="C3" s="244"/>
      <c r="D3" s="251"/>
      <c r="E3" s="244"/>
      <c r="F3" s="251"/>
      <c r="G3" s="244"/>
      <c r="H3" s="244"/>
      <c r="I3" s="244"/>
      <c r="J3" s="244"/>
      <c r="K3" s="244" t="s">
        <v>74</v>
      </c>
      <c r="L3" s="244" t="s">
        <v>75</v>
      </c>
      <c r="M3" s="244"/>
      <c r="N3" s="254" t="s">
        <v>404</v>
      </c>
      <c r="O3" s="255"/>
      <c r="P3" s="255"/>
      <c r="Q3" s="255"/>
      <c r="R3" s="255"/>
      <c r="S3" s="245" t="s">
        <v>502</v>
      </c>
      <c r="T3" s="246"/>
      <c r="U3" s="246"/>
      <c r="V3" s="246"/>
      <c r="W3" s="246"/>
      <c r="X3" s="245" t="s">
        <v>510</v>
      </c>
      <c r="Y3" s="246"/>
      <c r="Z3" s="246"/>
      <c r="AA3" s="246"/>
      <c r="AB3" s="246"/>
      <c r="AC3" s="245" t="s">
        <v>525</v>
      </c>
      <c r="AD3" s="246"/>
      <c r="AE3" s="246"/>
      <c r="AF3" s="246"/>
      <c r="AG3" s="246"/>
      <c r="AH3" s="245" t="s">
        <v>526</v>
      </c>
      <c r="AI3" s="246"/>
      <c r="AJ3" s="246"/>
      <c r="AK3" s="246"/>
      <c r="AL3" s="246"/>
      <c r="AM3" s="245" t="s">
        <v>532</v>
      </c>
      <c r="AN3" s="246"/>
      <c r="AO3" s="246"/>
      <c r="AP3" s="246"/>
      <c r="AQ3" s="246"/>
      <c r="AR3" s="245" t="s">
        <v>544</v>
      </c>
      <c r="AS3" s="246"/>
      <c r="AT3" s="246"/>
      <c r="AU3" s="246"/>
      <c r="AV3" s="246"/>
      <c r="AW3" s="245" t="s">
        <v>551</v>
      </c>
      <c r="AX3" s="246"/>
      <c r="AY3" s="246"/>
      <c r="AZ3" s="246"/>
      <c r="BA3" s="246"/>
      <c r="BB3" s="245" t="s">
        <v>558</v>
      </c>
      <c r="BC3" s="246"/>
      <c r="BD3" s="246"/>
      <c r="BE3" s="246"/>
      <c r="BF3" s="246"/>
      <c r="BG3" s="257" t="s">
        <v>563</v>
      </c>
      <c r="BH3" s="258"/>
      <c r="BI3" s="258"/>
      <c r="BJ3" s="258"/>
      <c r="BK3" s="258"/>
      <c r="BL3" s="245" t="s">
        <v>580</v>
      </c>
      <c r="BM3" s="246"/>
      <c r="BN3" s="246"/>
      <c r="BO3" s="246"/>
      <c r="BP3" s="246"/>
      <c r="BQ3" s="257" t="s">
        <v>588</v>
      </c>
      <c r="BR3" s="258"/>
      <c r="BS3" s="258"/>
      <c r="BT3" s="258"/>
      <c r="BU3" s="258"/>
      <c r="BV3" s="257" t="s">
        <v>595</v>
      </c>
      <c r="BW3" s="258"/>
      <c r="BX3" s="258"/>
      <c r="BY3" s="258"/>
      <c r="BZ3" s="258"/>
      <c r="CA3" s="245" t="s">
        <v>596</v>
      </c>
      <c r="CB3" s="246"/>
      <c r="CC3" s="246"/>
      <c r="CD3" s="246"/>
      <c r="CE3" s="246"/>
      <c r="CF3" s="245" t="s">
        <v>603</v>
      </c>
      <c r="CG3" s="246"/>
      <c r="CH3" s="246"/>
      <c r="CI3" s="246"/>
      <c r="CJ3" s="246"/>
      <c r="CK3" s="257" t="s">
        <v>51</v>
      </c>
      <c r="CL3" s="258"/>
      <c r="CM3" s="258"/>
      <c r="CN3" s="258"/>
      <c r="CO3" s="258"/>
      <c r="CP3" s="245" t="s">
        <v>53</v>
      </c>
      <c r="CQ3" s="246"/>
      <c r="CR3" s="246"/>
      <c r="CS3" s="246"/>
      <c r="CT3" s="246"/>
      <c r="CU3" s="245" t="s">
        <v>612</v>
      </c>
      <c r="CV3" s="246"/>
      <c r="CW3" s="246"/>
      <c r="CX3" s="246"/>
      <c r="CY3" s="246"/>
      <c r="CZ3" s="245" t="s">
        <v>623</v>
      </c>
      <c r="DA3" s="246"/>
      <c r="DB3" s="246"/>
      <c r="DC3" s="246"/>
      <c r="DD3" s="246"/>
      <c r="DE3" s="257" t="s">
        <v>2</v>
      </c>
      <c r="DF3" s="258"/>
      <c r="DG3" s="258"/>
      <c r="DH3" s="258"/>
      <c r="DI3" s="258"/>
      <c r="DJ3" s="245" t="s">
        <v>12</v>
      </c>
      <c r="DK3" s="246"/>
      <c r="DL3" s="246"/>
      <c r="DM3" s="246"/>
      <c r="DN3" s="246"/>
      <c r="DO3" s="245" t="s">
        <v>17</v>
      </c>
      <c r="DP3" s="246"/>
      <c r="DQ3" s="246"/>
      <c r="DR3" s="246"/>
      <c r="DS3" s="246"/>
      <c r="DT3" s="245" t="s">
        <v>23</v>
      </c>
      <c r="DU3" s="246"/>
      <c r="DV3" s="246"/>
      <c r="DW3" s="246"/>
      <c r="DX3" s="246"/>
      <c r="DY3" s="245" t="s">
        <v>28</v>
      </c>
      <c r="DZ3" s="246"/>
      <c r="EA3" s="246"/>
      <c r="EB3" s="246"/>
      <c r="EC3" s="246"/>
      <c r="ED3" s="245" t="s">
        <v>37</v>
      </c>
      <c r="EE3" s="246"/>
      <c r="EF3" s="246"/>
      <c r="EG3" s="246"/>
      <c r="EH3" s="246"/>
      <c r="EI3" s="262" t="s">
        <v>42</v>
      </c>
      <c r="EJ3" s="263"/>
      <c r="EK3" s="263"/>
      <c r="EL3" s="263"/>
      <c r="EM3" s="263"/>
      <c r="EN3" s="262" t="s">
        <v>534</v>
      </c>
      <c r="EO3" s="263"/>
      <c r="EP3" s="263"/>
      <c r="EQ3" s="263"/>
      <c r="ER3" s="263"/>
      <c r="ES3" s="262" t="s">
        <v>187</v>
      </c>
      <c r="ET3" s="263"/>
      <c r="EU3" s="263"/>
      <c r="EV3" s="263"/>
      <c r="EW3" s="263"/>
      <c r="EX3" s="262" t="s">
        <v>198</v>
      </c>
      <c r="EY3" s="263"/>
      <c r="EZ3" s="263"/>
      <c r="FA3" s="263"/>
      <c r="FB3" s="263"/>
    </row>
    <row r="4" spans="1:238" s="11" customFormat="1" ht="49.5" customHeight="1" x14ac:dyDescent="0.2">
      <c r="A4" s="244"/>
      <c r="B4" s="240"/>
      <c r="C4" s="244"/>
      <c r="D4" s="251"/>
      <c r="E4" s="244"/>
      <c r="F4" s="251"/>
      <c r="G4" s="244"/>
      <c r="H4" s="244"/>
      <c r="I4" s="244"/>
      <c r="J4" s="244"/>
      <c r="K4" s="244"/>
      <c r="L4" s="244"/>
      <c r="M4" s="244"/>
      <c r="N4" s="33" t="s">
        <v>77</v>
      </c>
      <c r="O4" s="32" t="s">
        <v>88</v>
      </c>
      <c r="P4" s="32" t="s">
        <v>82</v>
      </c>
      <c r="Q4" s="32" t="s">
        <v>83</v>
      </c>
      <c r="R4" s="32" t="s">
        <v>84</v>
      </c>
      <c r="S4" s="33" t="s">
        <v>77</v>
      </c>
      <c r="T4" s="32" t="s">
        <v>88</v>
      </c>
      <c r="U4" s="32" t="s">
        <v>82</v>
      </c>
      <c r="V4" s="32" t="s">
        <v>83</v>
      </c>
      <c r="W4" s="32" t="s">
        <v>84</v>
      </c>
      <c r="X4" s="33" t="s">
        <v>77</v>
      </c>
      <c r="Y4" s="32" t="s">
        <v>88</v>
      </c>
      <c r="Z4" s="32" t="s">
        <v>82</v>
      </c>
      <c r="AA4" s="32" t="s">
        <v>83</v>
      </c>
      <c r="AB4" s="32" t="s">
        <v>84</v>
      </c>
      <c r="AC4" s="33" t="s">
        <v>77</v>
      </c>
      <c r="AD4" s="32" t="s">
        <v>88</v>
      </c>
      <c r="AE4" s="32" t="s">
        <v>82</v>
      </c>
      <c r="AF4" s="32" t="s">
        <v>83</v>
      </c>
      <c r="AG4" s="32" t="s">
        <v>84</v>
      </c>
      <c r="AH4" s="33" t="s">
        <v>77</v>
      </c>
      <c r="AI4" s="32" t="s">
        <v>88</v>
      </c>
      <c r="AJ4" s="32" t="s">
        <v>82</v>
      </c>
      <c r="AK4" s="32" t="s">
        <v>83</v>
      </c>
      <c r="AL4" s="32" t="s">
        <v>84</v>
      </c>
      <c r="AM4" s="33" t="s">
        <v>77</v>
      </c>
      <c r="AN4" s="32" t="s">
        <v>88</v>
      </c>
      <c r="AO4" s="32" t="s">
        <v>82</v>
      </c>
      <c r="AP4" s="32" t="s">
        <v>83</v>
      </c>
      <c r="AQ4" s="32" t="s">
        <v>84</v>
      </c>
      <c r="AR4" s="33" t="s">
        <v>77</v>
      </c>
      <c r="AS4" s="32" t="s">
        <v>88</v>
      </c>
      <c r="AT4" s="32" t="s">
        <v>82</v>
      </c>
      <c r="AU4" s="32" t="s">
        <v>83</v>
      </c>
      <c r="AV4" s="32" t="s">
        <v>84</v>
      </c>
      <c r="AW4" s="33" t="s">
        <v>77</v>
      </c>
      <c r="AX4" s="32" t="s">
        <v>88</v>
      </c>
      <c r="AY4" s="32" t="s">
        <v>82</v>
      </c>
      <c r="AZ4" s="32" t="s">
        <v>83</v>
      </c>
      <c r="BA4" s="32" t="s">
        <v>84</v>
      </c>
      <c r="BB4" s="33" t="s">
        <v>77</v>
      </c>
      <c r="BC4" s="32" t="s">
        <v>88</v>
      </c>
      <c r="BD4" s="32" t="s">
        <v>82</v>
      </c>
      <c r="BE4" s="32" t="s">
        <v>83</v>
      </c>
      <c r="BF4" s="32" t="s">
        <v>84</v>
      </c>
      <c r="BG4" s="33" t="s">
        <v>77</v>
      </c>
      <c r="BH4" s="32" t="s">
        <v>88</v>
      </c>
      <c r="BI4" s="32" t="s">
        <v>82</v>
      </c>
      <c r="BJ4" s="32" t="s">
        <v>83</v>
      </c>
      <c r="BK4" s="32" t="s">
        <v>84</v>
      </c>
      <c r="BL4" s="33" t="s">
        <v>77</v>
      </c>
      <c r="BM4" s="32" t="s">
        <v>88</v>
      </c>
      <c r="BN4" s="32" t="s">
        <v>82</v>
      </c>
      <c r="BO4" s="32" t="s">
        <v>83</v>
      </c>
      <c r="BP4" s="32" t="s">
        <v>84</v>
      </c>
      <c r="BQ4" s="33" t="s">
        <v>77</v>
      </c>
      <c r="BR4" s="32" t="s">
        <v>88</v>
      </c>
      <c r="BS4" s="32" t="s">
        <v>82</v>
      </c>
      <c r="BT4" s="32" t="s">
        <v>83</v>
      </c>
      <c r="BU4" s="32" t="s">
        <v>84</v>
      </c>
      <c r="BV4" s="33" t="s">
        <v>77</v>
      </c>
      <c r="BW4" s="32" t="s">
        <v>88</v>
      </c>
      <c r="BX4" s="32" t="s">
        <v>82</v>
      </c>
      <c r="BY4" s="32" t="s">
        <v>83</v>
      </c>
      <c r="BZ4" s="32" t="s">
        <v>84</v>
      </c>
      <c r="CA4" s="33" t="s">
        <v>77</v>
      </c>
      <c r="CB4" s="32" t="s">
        <v>88</v>
      </c>
      <c r="CC4" s="32" t="s">
        <v>82</v>
      </c>
      <c r="CD4" s="32" t="s">
        <v>83</v>
      </c>
      <c r="CE4" s="32" t="s">
        <v>84</v>
      </c>
      <c r="CF4" s="33" t="s">
        <v>77</v>
      </c>
      <c r="CG4" s="32" t="s">
        <v>88</v>
      </c>
      <c r="CH4" s="32" t="s">
        <v>82</v>
      </c>
      <c r="CI4" s="32" t="s">
        <v>83</v>
      </c>
      <c r="CJ4" s="32" t="s">
        <v>84</v>
      </c>
      <c r="CK4" s="33" t="s">
        <v>77</v>
      </c>
      <c r="CL4" s="32" t="s">
        <v>88</v>
      </c>
      <c r="CM4" s="32" t="s">
        <v>82</v>
      </c>
      <c r="CN4" s="32" t="s">
        <v>83</v>
      </c>
      <c r="CO4" s="32" t="s">
        <v>84</v>
      </c>
      <c r="CP4" s="33" t="s">
        <v>77</v>
      </c>
      <c r="CQ4" s="32" t="s">
        <v>88</v>
      </c>
      <c r="CR4" s="32" t="s">
        <v>82</v>
      </c>
      <c r="CS4" s="32" t="s">
        <v>83</v>
      </c>
      <c r="CT4" s="32" t="s">
        <v>84</v>
      </c>
      <c r="CU4" s="33" t="s">
        <v>77</v>
      </c>
      <c r="CV4" s="32" t="s">
        <v>88</v>
      </c>
      <c r="CW4" s="32" t="s">
        <v>82</v>
      </c>
      <c r="CX4" s="32" t="s">
        <v>83</v>
      </c>
      <c r="CY4" s="32" t="s">
        <v>84</v>
      </c>
      <c r="CZ4" s="33" t="s">
        <v>77</v>
      </c>
      <c r="DA4" s="32" t="s">
        <v>88</v>
      </c>
      <c r="DB4" s="32" t="s">
        <v>82</v>
      </c>
      <c r="DC4" s="32" t="s">
        <v>83</v>
      </c>
      <c r="DD4" s="32" t="s">
        <v>84</v>
      </c>
      <c r="DE4" s="33" t="s">
        <v>77</v>
      </c>
      <c r="DF4" s="32" t="s">
        <v>88</v>
      </c>
      <c r="DG4" s="32" t="s">
        <v>82</v>
      </c>
      <c r="DH4" s="32" t="s">
        <v>83</v>
      </c>
      <c r="DI4" s="34" t="s">
        <v>84</v>
      </c>
      <c r="DJ4" s="33" t="s">
        <v>77</v>
      </c>
      <c r="DK4" s="32" t="s">
        <v>88</v>
      </c>
      <c r="DL4" s="32" t="s">
        <v>82</v>
      </c>
      <c r="DM4" s="32" t="s">
        <v>83</v>
      </c>
      <c r="DN4" s="32" t="s">
        <v>84</v>
      </c>
      <c r="DO4" s="33" t="s">
        <v>77</v>
      </c>
      <c r="DP4" s="32" t="s">
        <v>88</v>
      </c>
      <c r="DQ4" s="32" t="s">
        <v>82</v>
      </c>
      <c r="DR4" s="32" t="s">
        <v>83</v>
      </c>
      <c r="DS4" s="34" t="s">
        <v>84</v>
      </c>
      <c r="DT4" s="35" t="s">
        <v>77</v>
      </c>
      <c r="DU4" s="36" t="s">
        <v>88</v>
      </c>
      <c r="DV4" s="36" t="s">
        <v>82</v>
      </c>
      <c r="DW4" s="36" t="s">
        <v>83</v>
      </c>
      <c r="DX4" s="37" t="s">
        <v>84</v>
      </c>
      <c r="DY4" s="35" t="s">
        <v>77</v>
      </c>
      <c r="DZ4" s="36" t="s">
        <v>88</v>
      </c>
      <c r="EA4" s="36" t="s">
        <v>82</v>
      </c>
      <c r="EB4" s="36" t="s">
        <v>83</v>
      </c>
      <c r="EC4" s="37" t="s">
        <v>84</v>
      </c>
      <c r="ED4" s="35" t="s">
        <v>77</v>
      </c>
      <c r="EE4" s="36" t="s">
        <v>88</v>
      </c>
      <c r="EF4" s="36" t="s">
        <v>82</v>
      </c>
      <c r="EG4" s="36" t="s">
        <v>83</v>
      </c>
      <c r="EH4" s="37" t="s">
        <v>84</v>
      </c>
      <c r="EI4" s="35" t="s">
        <v>77</v>
      </c>
      <c r="EJ4" s="36" t="s">
        <v>88</v>
      </c>
      <c r="EK4" s="36" t="s">
        <v>82</v>
      </c>
      <c r="EL4" s="36" t="s">
        <v>83</v>
      </c>
      <c r="EM4" s="37" t="s">
        <v>84</v>
      </c>
      <c r="EN4" s="33" t="s">
        <v>77</v>
      </c>
      <c r="EO4" s="32" t="s">
        <v>88</v>
      </c>
      <c r="EP4" s="32" t="s">
        <v>82</v>
      </c>
      <c r="EQ4" s="32" t="s">
        <v>83</v>
      </c>
      <c r="ER4" s="38" t="s">
        <v>84</v>
      </c>
      <c r="ES4" s="35" t="s">
        <v>77</v>
      </c>
      <c r="ET4" s="36" t="s">
        <v>88</v>
      </c>
      <c r="EU4" s="36" t="s">
        <v>82</v>
      </c>
      <c r="EV4" s="36" t="s">
        <v>83</v>
      </c>
      <c r="EW4" s="37" t="s">
        <v>84</v>
      </c>
      <c r="EX4" s="33" t="s">
        <v>77</v>
      </c>
      <c r="EY4" s="32" t="s">
        <v>88</v>
      </c>
      <c r="EZ4" s="32" t="s">
        <v>82</v>
      </c>
      <c r="FA4" s="32" t="s">
        <v>83</v>
      </c>
      <c r="FB4" s="32" t="s">
        <v>84</v>
      </c>
    </row>
    <row r="5" spans="1:238" s="137" customFormat="1" x14ac:dyDescent="0.2">
      <c r="A5" s="133"/>
      <c r="B5" s="134" t="s">
        <v>85</v>
      </c>
      <c r="C5" s="200">
        <f>SUM('PRESENZE ALLENAMENTI'!F3:F3)</f>
        <v>42</v>
      </c>
      <c r="D5" s="201"/>
      <c r="E5" s="228">
        <f>G5*70</f>
        <v>1960</v>
      </c>
      <c r="F5" s="201"/>
      <c r="G5" s="228">
        <f>COUNTIF(S5:FB5,"T")</f>
        <v>28</v>
      </c>
      <c r="H5" s="200"/>
      <c r="I5" s="200"/>
      <c r="J5" s="200"/>
      <c r="K5" s="201"/>
      <c r="L5" s="136"/>
      <c r="M5" s="200"/>
      <c r="N5" s="135"/>
      <c r="O5" s="136"/>
      <c r="P5" s="136"/>
      <c r="Q5" s="136"/>
      <c r="R5" s="136"/>
      <c r="S5" s="227" t="s">
        <v>398</v>
      </c>
      <c r="T5" s="157"/>
      <c r="U5" s="157"/>
      <c r="V5" s="157"/>
      <c r="W5" s="157"/>
      <c r="X5" s="227" t="s">
        <v>398</v>
      </c>
      <c r="Y5" s="157"/>
      <c r="Z5" s="157"/>
      <c r="AA5" s="157"/>
      <c r="AB5" s="157"/>
      <c r="AC5" s="227" t="s">
        <v>398</v>
      </c>
      <c r="AD5" s="157"/>
      <c r="AE5" s="157"/>
      <c r="AF5" s="157"/>
      <c r="AG5" s="157"/>
      <c r="AH5" s="227" t="s">
        <v>398</v>
      </c>
      <c r="AI5" s="157"/>
      <c r="AJ5" s="157"/>
      <c r="AK5" s="157"/>
      <c r="AL5" s="157"/>
      <c r="AM5" s="227" t="s">
        <v>398</v>
      </c>
      <c r="AN5" s="157"/>
      <c r="AO5" s="157"/>
      <c r="AP5" s="157"/>
      <c r="AQ5" s="157"/>
      <c r="AR5" s="227" t="s">
        <v>398</v>
      </c>
      <c r="AS5" s="157"/>
      <c r="AT5" s="157"/>
      <c r="AU5" s="157"/>
      <c r="AV5" s="157"/>
      <c r="AW5" s="227" t="s">
        <v>398</v>
      </c>
      <c r="AX5" s="157"/>
      <c r="AY5" s="157"/>
      <c r="AZ5" s="157"/>
      <c r="BA5" s="157"/>
      <c r="BB5" s="227" t="s">
        <v>398</v>
      </c>
      <c r="BC5" s="157"/>
      <c r="BD5" s="157"/>
      <c r="BE5" s="157"/>
      <c r="BF5" s="157"/>
      <c r="BG5" s="227" t="s">
        <v>398</v>
      </c>
      <c r="BH5" s="157"/>
      <c r="BI5" s="157"/>
      <c r="BJ5" s="157"/>
      <c r="BK5" s="157"/>
      <c r="BL5" s="227" t="s">
        <v>398</v>
      </c>
      <c r="BM5" s="157"/>
      <c r="BN5" s="157"/>
      <c r="BO5" s="157"/>
      <c r="BP5" s="157"/>
      <c r="BQ5" s="227" t="s">
        <v>398</v>
      </c>
      <c r="BR5" s="157"/>
      <c r="BS5" s="157"/>
      <c r="BT5" s="157"/>
      <c r="BU5" s="157"/>
      <c r="BV5" s="227" t="s">
        <v>398</v>
      </c>
      <c r="BW5" s="157"/>
      <c r="BX5" s="157"/>
      <c r="BY5" s="157"/>
      <c r="BZ5" s="157"/>
      <c r="CA5" s="227" t="s">
        <v>398</v>
      </c>
      <c r="CB5" s="157"/>
      <c r="CC5" s="157"/>
      <c r="CD5" s="157"/>
      <c r="CE5" s="157"/>
      <c r="CF5" s="227" t="s">
        <v>398</v>
      </c>
      <c r="CG5" s="157"/>
      <c r="CH5" s="157"/>
      <c r="CI5" s="157"/>
      <c r="CJ5" s="157"/>
      <c r="CK5" s="227" t="s">
        <v>398</v>
      </c>
      <c r="CL5" s="157"/>
      <c r="CM5" s="157"/>
      <c r="CN5" s="157"/>
      <c r="CO5" s="157"/>
      <c r="CP5" s="227" t="s">
        <v>398</v>
      </c>
      <c r="CQ5" s="157"/>
      <c r="CR5" s="157"/>
      <c r="CS5" s="157"/>
      <c r="CT5" s="157"/>
      <c r="CU5" s="227" t="s">
        <v>398</v>
      </c>
      <c r="CV5" s="157"/>
      <c r="CW5" s="157"/>
      <c r="CX5" s="157"/>
      <c r="CY5" s="157"/>
      <c r="CZ5" s="227" t="s">
        <v>398</v>
      </c>
      <c r="DA5" s="157"/>
      <c r="DB5" s="157"/>
      <c r="DC5" s="157"/>
      <c r="DD5" s="157"/>
      <c r="DE5" s="227" t="s">
        <v>398</v>
      </c>
      <c r="DF5" s="157"/>
      <c r="DG5" s="157"/>
      <c r="DH5" s="157"/>
      <c r="DI5" s="157"/>
      <c r="DJ5" s="227" t="s">
        <v>398</v>
      </c>
      <c r="DK5" s="157"/>
      <c r="DL5" s="157"/>
      <c r="DM5" s="157"/>
      <c r="DN5" s="157"/>
      <c r="DO5" s="227" t="s">
        <v>398</v>
      </c>
      <c r="DP5" s="157"/>
      <c r="DQ5" s="157"/>
      <c r="DR5" s="157"/>
      <c r="DS5" s="157"/>
      <c r="DT5" s="227" t="s">
        <v>398</v>
      </c>
      <c r="DU5" s="157"/>
      <c r="DV5" s="157"/>
      <c r="DW5" s="157"/>
      <c r="DX5" s="157"/>
      <c r="DY5" s="227" t="s">
        <v>398</v>
      </c>
      <c r="DZ5" s="157"/>
      <c r="EA5" s="157"/>
      <c r="EB5" s="157"/>
      <c r="EC5" s="157"/>
      <c r="ED5" s="227" t="s">
        <v>398</v>
      </c>
      <c r="EE5" s="157"/>
      <c r="EF5" s="157"/>
      <c r="EG5" s="157"/>
      <c r="EH5" s="157"/>
      <c r="EI5" s="227" t="s">
        <v>398</v>
      </c>
      <c r="EJ5" s="157"/>
      <c r="EK5" s="157"/>
      <c r="EL5" s="157"/>
      <c r="EM5" s="157"/>
      <c r="EN5" s="227" t="s">
        <v>398</v>
      </c>
      <c r="EO5" s="157"/>
      <c r="EP5" s="157"/>
      <c r="EQ5" s="157"/>
      <c r="ER5" s="157"/>
      <c r="ES5" s="227" t="s">
        <v>398</v>
      </c>
      <c r="ET5" s="157"/>
      <c r="EU5" s="157"/>
      <c r="EV5" s="157"/>
      <c r="EW5" s="157"/>
      <c r="EX5" s="227" t="s">
        <v>398</v>
      </c>
      <c r="EY5" s="157"/>
      <c r="EZ5" s="157"/>
      <c r="FA5" s="157"/>
      <c r="FB5" s="157"/>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row>
    <row r="6" spans="1:238" s="214" customFormat="1" x14ac:dyDescent="0.2">
      <c r="A6" s="9" t="s">
        <v>153</v>
      </c>
      <c r="B6" s="203" t="s">
        <v>55</v>
      </c>
      <c r="C6" s="9">
        <f>VLOOKUP(B6,'PRESENZE ALLENAMENTI'!$D$4:$F$57,3,0)</f>
        <v>0</v>
      </c>
      <c r="D6" s="12"/>
      <c r="E6" s="13">
        <f>T6+Y6+AD6+AI6+AN6+AS6+AX6+BH6+BM6+BC6+BR6+BW6+CB6+CG6+CL6+CQ6+CV6+DA6+DF6+DK6+DP6+DU6+DZ6+EE6+EJ6+EO6+ET6+EY6</f>
        <v>210</v>
      </c>
      <c r="F6" s="13">
        <f>E6/(G6+H6)</f>
        <v>70</v>
      </c>
      <c r="G6" s="9">
        <f>COUNTIF(S6:FB6,"T")</f>
        <v>3</v>
      </c>
      <c r="H6" s="9">
        <f>COUNTIF(S6:FB6,"S")</f>
        <v>0</v>
      </c>
      <c r="I6" s="9">
        <f>COUNTIF(S6:FB6,"P")</f>
        <v>0</v>
      </c>
      <c r="J6" s="9"/>
      <c r="K6" s="13">
        <f>W6+AB6+AG6+AL6+AQ6+AV6+BA6+BK6+BP6+BF6+BU6+BZ6+CE6+CJ6+CO6+CT6+CY6+DD6+DI6+DN6+DS6+DX6+EC6+EH6+EM6+ER6+EW6+FB6</f>
        <v>1</v>
      </c>
      <c r="L6" s="12">
        <f>COUNTIF(S6:FB6,"A")</f>
        <v>1</v>
      </c>
      <c r="M6" s="9">
        <f>COUNTIF(S6:FB6,"e")</f>
        <v>0</v>
      </c>
      <c r="N6" s="215"/>
      <c r="O6" s="13"/>
      <c r="P6" s="13"/>
      <c r="Q6" s="13"/>
      <c r="R6" s="13"/>
      <c r="S6" s="215"/>
      <c r="T6" s="13"/>
      <c r="U6" s="13"/>
      <c r="V6" s="13"/>
      <c r="W6" s="13"/>
      <c r="X6" s="215"/>
      <c r="Y6" s="13"/>
      <c r="Z6" s="13"/>
      <c r="AA6" s="13"/>
      <c r="AB6" s="13"/>
      <c r="AC6" s="215"/>
      <c r="AD6" s="13"/>
      <c r="AE6" s="13"/>
      <c r="AF6" s="13"/>
      <c r="AG6" s="13"/>
      <c r="AH6" s="215"/>
      <c r="AI6" s="13"/>
      <c r="AJ6" s="13"/>
      <c r="AK6" s="13"/>
      <c r="AL6" s="13"/>
      <c r="AM6" s="215"/>
      <c r="AN6" s="13"/>
      <c r="AO6" s="13"/>
      <c r="AP6" s="13"/>
      <c r="AQ6" s="13"/>
      <c r="AR6" s="215"/>
      <c r="AS6" s="13"/>
      <c r="AT6" s="13"/>
      <c r="AU6" s="13"/>
      <c r="AV6" s="13"/>
      <c r="AW6" s="215"/>
      <c r="AX6" s="13"/>
      <c r="AY6" s="13"/>
      <c r="AZ6" s="13"/>
      <c r="BA6" s="13"/>
      <c r="BB6" s="215"/>
      <c r="BC6" s="13"/>
      <c r="BD6" s="13"/>
      <c r="BE6" s="13"/>
      <c r="BF6" s="13"/>
      <c r="BG6" s="215"/>
      <c r="BH6" s="13"/>
      <c r="BI6" s="13"/>
      <c r="BJ6" s="13"/>
      <c r="BK6" s="13"/>
      <c r="BL6" s="215"/>
      <c r="BM6" s="13"/>
      <c r="BN6" s="13"/>
      <c r="BO6" s="13"/>
      <c r="BP6" s="13"/>
      <c r="BQ6" s="215"/>
      <c r="BR6" s="13"/>
      <c r="BS6" s="13"/>
      <c r="BT6" s="13"/>
      <c r="BU6" s="13"/>
      <c r="BV6" s="215"/>
      <c r="BW6" s="13"/>
      <c r="BX6" s="13"/>
      <c r="BY6" s="13"/>
      <c r="BZ6" s="13"/>
      <c r="CA6" s="215"/>
      <c r="CB6" s="13"/>
      <c r="CC6" s="13"/>
      <c r="CD6" s="13"/>
      <c r="CE6" s="13"/>
      <c r="CF6" s="215"/>
      <c r="CG6" s="13"/>
      <c r="CH6" s="13"/>
      <c r="CI6" s="13"/>
      <c r="CJ6" s="13"/>
      <c r="CK6" s="215"/>
      <c r="CL6" s="13"/>
      <c r="CM6" s="13"/>
      <c r="CN6" s="13"/>
      <c r="CO6" s="13"/>
      <c r="CP6" s="215"/>
      <c r="CQ6" s="13"/>
      <c r="CR6" s="13"/>
      <c r="CS6" s="13"/>
      <c r="CT6" s="13"/>
      <c r="CU6" s="216" t="s">
        <v>398</v>
      </c>
      <c r="CV6" s="13">
        <v>70</v>
      </c>
      <c r="CW6" s="185" t="s">
        <v>148</v>
      </c>
      <c r="CX6" s="13"/>
      <c r="CY6" s="13">
        <v>1</v>
      </c>
      <c r="CZ6" s="217" t="s">
        <v>398</v>
      </c>
      <c r="DA6" s="13">
        <v>70</v>
      </c>
      <c r="DB6" s="13"/>
      <c r="DC6" s="13"/>
      <c r="DD6" s="13"/>
      <c r="DE6" s="216" t="s">
        <v>398</v>
      </c>
      <c r="DF6" s="13">
        <v>70</v>
      </c>
      <c r="DG6" s="13"/>
      <c r="DH6" s="13"/>
      <c r="DI6" s="13"/>
      <c r="DJ6" s="215"/>
      <c r="DK6" s="13"/>
      <c r="DL6" s="13"/>
      <c r="DM6" s="13"/>
      <c r="DN6" s="13"/>
      <c r="DO6" s="215"/>
      <c r="DP6" s="13"/>
      <c r="DQ6" s="13"/>
      <c r="DR6" s="13"/>
      <c r="DS6" s="13"/>
      <c r="DT6" s="215"/>
      <c r="DU6" s="13"/>
      <c r="DV6" s="13"/>
      <c r="DW6" s="13"/>
      <c r="DX6" s="13"/>
      <c r="DY6" s="215"/>
      <c r="DZ6" s="13"/>
      <c r="EA6" s="13"/>
      <c r="EB6" s="13"/>
      <c r="EC6" s="13"/>
      <c r="ED6" s="215"/>
      <c r="EE6" s="13"/>
      <c r="EF6" s="13"/>
      <c r="EG6" s="13"/>
      <c r="EH6" s="13"/>
      <c r="EI6" s="216"/>
      <c r="EJ6" s="13"/>
      <c r="EK6" s="13"/>
      <c r="EL6" s="13"/>
      <c r="EM6" s="13"/>
      <c r="EN6" s="215"/>
      <c r="EO6" s="13"/>
      <c r="EP6" s="13"/>
      <c r="EQ6" s="13"/>
      <c r="ER6" s="13"/>
      <c r="ES6" s="215"/>
      <c r="ET6" s="13"/>
      <c r="EU6" s="13"/>
      <c r="EV6" s="13"/>
      <c r="EW6" s="13"/>
      <c r="EX6" s="215"/>
      <c r="EY6" s="13"/>
      <c r="EZ6" s="13"/>
      <c r="FA6" s="13"/>
      <c r="FB6" s="13"/>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row>
    <row r="7" spans="1:238" s="214" customFormat="1" x14ac:dyDescent="0.2">
      <c r="A7" s="9" t="s">
        <v>153</v>
      </c>
      <c r="B7" s="203" t="s">
        <v>118</v>
      </c>
      <c r="C7" s="9">
        <f>VLOOKUP(B7,'PRESENZE ALLENAMENTI'!$D$4:$F$57,3,0)</f>
        <v>0</v>
      </c>
      <c r="D7" s="12"/>
      <c r="E7" s="13">
        <f>T7+Y7+AD7+AI7+AN7+AS7+AX7+BH7+BM7+BC7+BR7+BW7+CB7+CG7+CL7+CQ7+CV7+DA7+DF7+DK7+DP7+DU7+DZ7+EE7+EJ7+EO7+ET7+EY7</f>
        <v>350</v>
      </c>
      <c r="F7" s="13">
        <f t="shared" ref="F7:F43" si="0">E7/(G7+H7)</f>
        <v>70</v>
      </c>
      <c r="G7" s="9">
        <f>COUNTIF(S7:FB7,"T")</f>
        <v>5</v>
      </c>
      <c r="H7" s="9">
        <f>COUNTIF(S7:FB7,"S")</f>
        <v>0</v>
      </c>
      <c r="I7" s="9">
        <f>COUNTIF(S7:FB7,"P")</f>
        <v>0</v>
      </c>
      <c r="J7" s="9"/>
      <c r="K7" s="13">
        <f>W7+AB7+AG7+AL7+AQ7+AV7+BA7+BK7+BP7+BF7+BU7+BZ7+CE7+CJ7+CO7+CT7+CY7+DD7+DI7+DN7+DS7+DX7+EC7+EH7+EM7+ER7+EW7+FB7</f>
        <v>3</v>
      </c>
      <c r="L7" s="12">
        <f>COUNTIF(S7:FB7,"A")</f>
        <v>1</v>
      </c>
      <c r="M7" s="9">
        <f>COUNTIF(S7:FB7,"e")</f>
        <v>0</v>
      </c>
      <c r="N7" s="215"/>
      <c r="O7" s="13"/>
      <c r="P7" s="13"/>
      <c r="Q7" s="13"/>
      <c r="R7" s="13"/>
      <c r="S7" s="215"/>
      <c r="T7" s="13"/>
      <c r="U7" s="13"/>
      <c r="V7" s="13"/>
      <c r="W7" s="13"/>
      <c r="X7" s="215"/>
      <c r="Y7" s="13"/>
      <c r="Z7" s="13"/>
      <c r="AA7" s="13"/>
      <c r="AB7" s="13"/>
      <c r="AC7" s="215"/>
      <c r="AD7" s="13"/>
      <c r="AE7" s="13"/>
      <c r="AF7" s="13"/>
      <c r="AG7" s="13"/>
      <c r="AH7" s="215"/>
      <c r="AI7" s="13"/>
      <c r="AJ7" s="13"/>
      <c r="AK7" s="13"/>
      <c r="AL7" s="13"/>
      <c r="AM7" s="215"/>
      <c r="AN7" s="13"/>
      <c r="AO7" s="13"/>
      <c r="AP7" s="13"/>
      <c r="AQ7" s="13"/>
      <c r="AR7" s="215"/>
      <c r="AS7" s="13"/>
      <c r="AT7" s="13"/>
      <c r="AU7" s="13"/>
      <c r="AV7" s="13"/>
      <c r="AW7" s="215"/>
      <c r="AX7" s="13"/>
      <c r="AY7" s="13"/>
      <c r="AZ7" s="13"/>
      <c r="BA7" s="13"/>
      <c r="BB7" s="215"/>
      <c r="BC7" s="13"/>
      <c r="BD7" s="13"/>
      <c r="BE7" s="13"/>
      <c r="BF7" s="13"/>
      <c r="BG7" s="215"/>
      <c r="BH7" s="13"/>
      <c r="BI7" s="13"/>
      <c r="BJ7" s="13"/>
      <c r="BK7" s="13"/>
      <c r="BL7" s="215"/>
      <c r="BM7" s="13"/>
      <c r="BN7" s="13"/>
      <c r="BO7" s="13"/>
      <c r="BP7" s="13"/>
      <c r="BQ7" s="215"/>
      <c r="BR7" s="13"/>
      <c r="BS7" s="13"/>
      <c r="BT7" s="13"/>
      <c r="BU7" s="13"/>
      <c r="BV7" s="215"/>
      <c r="BW7" s="13"/>
      <c r="BX7" s="13"/>
      <c r="BY7" s="13"/>
      <c r="BZ7" s="13"/>
      <c r="CA7" s="215"/>
      <c r="CB7" s="13"/>
      <c r="CC7" s="13"/>
      <c r="CD7" s="13"/>
      <c r="CE7" s="13"/>
      <c r="CF7" s="215"/>
      <c r="CG7" s="13"/>
      <c r="CH7" s="13"/>
      <c r="CI7" s="13"/>
      <c r="CJ7" s="13"/>
      <c r="CK7" s="215"/>
      <c r="CL7" s="13"/>
      <c r="CM7" s="13"/>
      <c r="CN7" s="13"/>
      <c r="CO7" s="13"/>
      <c r="CP7" s="215"/>
      <c r="CQ7" s="13"/>
      <c r="CR7" s="13"/>
      <c r="CS7" s="13"/>
      <c r="CT7" s="13"/>
      <c r="CU7" s="216"/>
      <c r="CV7" s="13"/>
      <c r="CW7" s="13"/>
      <c r="CX7" s="13"/>
      <c r="CY7" s="13"/>
      <c r="CZ7" s="217"/>
      <c r="DA7" s="13"/>
      <c r="DB7" s="13"/>
      <c r="DC7" s="13"/>
      <c r="DD7" s="13"/>
      <c r="DE7" s="216"/>
      <c r="DF7" s="13"/>
      <c r="DG7" s="13"/>
      <c r="DH7" s="13"/>
      <c r="DI7" s="13"/>
      <c r="DJ7" s="216" t="s">
        <v>398</v>
      </c>
      <c r="DK7" s="13">
        <v>70</v>
      </c>
      <c r="DL7" s="185" t="s">
        <v>148</v>
      </c>
      <c r="DM7" s="13"/>
      <c r="DN7" s="13"/>
      <c r="DO7" s="216" t="s">
        <v>398</v>
      </c>
      <c r="DP7" s="13">
        <v>70</v>
      </c>
      <c r="DQ7" s="13"/>
      <c r="DR7" s="13"/>
      <c r="DS7" s="13">
        <v>1</v>
      </c>
      <c r="DT7" s="216" t="s">
        <v>398</v>
      </c>
      <c r="DU7" s="13">
        <v>70</v>
      </c>
      <c r="DV7" s="13"/>
      <c r="DW7" s="13"/>
      <c r="DX7" s="13">
        <v>1</v>
      </c>
      <c r="DY7" s="216" t="s">
        <v>398</v>
      </c>
      <c r="DZ7" s="13">
        <v>70</v>
      </c>
      <c r="EA7" s="13"/>
      <c r="EB7" s="13"/>
      <c r="EC7" s="13">
        <v>1</v>
      </c>
      <c r="ED7" s="216" t="s">
        <v>398</v>
      </c>
      <c r="EE7" s="13">
        <v>70</v>
      </c>
      <c r="EF7" s="13"/>
      <c r="EG7" s="13"/>
      <c r="EH7" s="13"/>
      <c r="EI7" s="215"/>
      <c r="EJ7" s="13"/>
      <c r="EK7" s="13"/>
      <c r="EL7" s="13"/>
      <c r="EM7" s="13"/>
      <c r="EN7" s="215"/>
      <c r="EO7" s="13"/>
      <c r="EP7" s="13"/>
      <c r="EQ7" s="13"/>
      <c r="ER7" s="13"/>
      <c r="ES7" s="215"/>
      <c r="ET7" s="13"/>
      <c r="EU7" s="13"/>
      <c r="EV7" s="13"/>
      <c r="EW7" s="13"/>
      <c r="EX7" s="215"/>
      <c r="EY7" s="13"/>
      <c r="EZ7" s="13"/>
      <c r="FA7" s="13"/>
      <c r="FB7" s="13"/>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row>
    <row r="8" spans="1:238" ht="13.5" thickBot="1" x14ac:dyDescent="0.25">
      <c r="A8" s="204" t="s">
        <v>153</v>
      </c>
      <c r="B8" s="202" t="s">
        <v>119</v>
      </c>
      <c r="C8" s="204">
        <f>VLOOKUP(B8,'PRESENZE ALLENAMENTI'!$D$4:$F$57,3,0)</f>
        <v>30</v>
      </c>
      <c r="D8" s="206">
        <f t="shared" ref="D8:D33" si="1">E8/C8</f>
        <v>41.833333333333336</v>
      </c>
      <c r="E8" s="205">
        <f>T8+Y8+AD8+AI8+AN8+AS8+AX8+BH8+BM8+BC8+BR8+BW8+CB8+CG8+CL8+CQ8+CV8+DA8+DF8+DK8+DP8+DU8+DZ8+EE8+EJ8+EO8+ET8+EY8</f>
        <v>1255</v>
      </c>
      <c r="F8" s="205">
        <f t="shared" si="0"/>
        <v>69.722222222222229</v>
      </c>
      <c r="G8" s="204">
        <f>COUNTIF(S8:FB8,"T")</f>
        <v>18</v>
      </c>
      <c r="H8" s="204">
        <f>COUNTIF(S8:FB8,"S")</f>
        <v>0</v>
      </c>
      <c r="I8" s="204">
        <f>COUNTIF(S8:FB8,"P")</f>
        <v>0</v>
      </c>
      <c r="J8" s="204"/>
      <c r="K8" s="205">
        <f>W8+AB8+AG8+AL8+AQ8+AV8+BA8+BK8+BP8+BF8+BU8+BZ8+CE8+CJ8+CO8+CT8+CY8+DD8+DI8+DN8+DS8+DX8+EC8+EH8+EM8+ER8+EW8+FB8</f>
        <v>8</v>
      </c>
      <c r="L8" s="206">
        <f>COUNTIF(S8:FB8,"A")</f>
        <v>2</v>
      </c>
      <c r="M8" s="206">
        <f>COUNTIF(S8:FB8,"e")</f>
        <v>0</v>
      </c>
      <c r="N8" s="207" t="s">
        <v>398</v>
      </c>
      <c r="O8" s="205">
        <v>70</v>
      </c>
      <c r="P8" s="205"/>
      <c r="Q8" s="205"/>
      <c r="R8" s="205">
        <v>2</v>
      </c>
      <c r="S8" s="207" t="s">
        <v>398</v>
      </c>
      <c r="T8" s="205">
        <v>70</v>
      </c>
      <c r="U8" s="205"/>
      <c r="V8" s="205"/>
      <c r="W8" s="205">
        <v>2</v>
      </c>
      <c r="X8" s="207" t="s">
        <v>398</v>
      </c>
      <c r="Y8" s="205">
        <v>70</v>
      </c>
      <c r="Z8" s="205"/>
      <c r="AA8" s="205"/>
      <c r="AB8" s="205"/>
      <c r="AC8" s="207" t="s">
        <v>398</v>
      </c>
      <c r="AD8" s="205">
        <v>70</v>
      </c>
      <c r="AE8" s="205"/>
      <c r="AF8" s="205"/>
      <c r="AG8" s="205">
        <v>1</v>
      </c>
      <c r="AH8" s="207" t="s">
        <v>398</v>
      </c>
      <c r="AI8" s="205">
        <v>70</v>
      </c>
      <c r="AJ8" s="205"/>
      <c r="AK8" s="205"/>
      <c r="AL8" s="205">
        <v>1</v>
      </c>
      <c r="AM8" s="207" t="s">
        <v>398</v>
      </c>
      <c r="AN8" s="205">
        <v>70</v>
      </c>
      <c r="AO8" s="208" t="s">
        <v>148</v>
      </c>
      <c r="AP8" s="205"/>
      <c r="AQ8" s="205"/>
      <c r="AR8" s="207" t="s">
        <v>398</v>
      </c>
      <c r="AS8" s="205">
        <v>70</v>
      </c>
      <c r="AT8" s="205"/>
      <c r="AU8" s="205"/>
      <c r="AV8" s="205"/>
      <c r="AW8" s="207"/>
      <c r="AX8" s="205"/>
      <c r="AY8" s="205"/>
      <c r="AZ8" s="205"/>
      <c r="BA8" s="205"/>
      <c r="BB8" s="207" t="s">
        <v>398</v>
      </c>
      <c r="BC8" s="205">
        <v>70</v>
      </c>
      <c r="BD8" s="205"/>
      <c r="BE8" s="205"/>
      <c r="BF8" s="205">
        <v>1</v>
      </c>
      <c r="BG8" s="207" t="s">
        <v>398</v>
      </c>
      <c r="BH8" s="205">
        <v>70</v>
      </c>
      <c r="BI8" s="205"/>
      <c r="BJ8" s="205"/>
      <c r="BK8" s="205">
        <v>1</v>
      </c>
      <c r="BL8" s="207" t="s">
        <v>398</v>
      </c>
      <c r="BM8" s="205">
        <v>70</v>
      </c>
      <c r="BN8" s="205"/>
      <c r="BO8" s="205"/>
      <c r="BP8" s="205">
        <v>1</v>
      </c>
      <c r="BQ8" s="207" t="s">
        <v>398</v>
      </c>
      <c r="BR8" s="205">
        <v>70</v>
      </c>
      <c r="BS8" s="205"/>
      <c r="BT8" s="205"/>
      <c r="BU8" s="205"/>
      <c r="BV8" s="207" t="s">
        <v>398</v>
      </c>
      <c r="BW8" s="205">
        <v>70</v>
      </c>
      <c r="BX8" s="205"/>
      <c r="BY8" s="205"/>
      <c r="BZ8" s="205"/>
      <c r="CA8" s="207" t="s">
        <v>398</v>
      </c>
      <c r="CB8" s="205">
        <v>70</v>
      </c>
      <c r="CC8" s="208" t="s">
        <v>148</v>
      </c>
      <c r="CD8" s="205"/>
      <c r="CE8" s="205"/>
      <c r="CF8" s="207" t="s">
        <v>398</v>
      </c>
      <c r="CG8" s="205">
        <v>70</v>
      </c>
      <c r="CH8" s="205"/>
      <c r="CI8" s="205"/>
      <c r="CJ8" s="205"/>
      <c r="CK8" s="207" t="s">
        <v>398</v>
      </c>
      <c r="CL8" s="205">
        <v>65</v>
      </c>
      <c r="CM8" s="205"/>
      <c r="CN8" s="205"/>
      <c r="CO8" s="205"/>
      <c r="CP8" s="207"/>
      <c r="CQ8" s="205"/>
      <c r="CR8" s="205"/>
      <c r="CS8" s="205"/>
      <c r="CT8" s="205"/>
      <c r="CU8" s="207"/>
      <c r="CV8" s="205"/>
      <c r="CW8" s="205"/>
      <c r="CX8" s="205"/>
      <c r="CY8" s="205"/>
      <c r="CZ8" s="207"/>
      <c r="DA8" s="205"/>
      <c r="DB8" s="205"/>
      <c r="DC8" s="205"/>
      <c r="DD8" s="205"/>
      <c r="DE8" s="207"/>
      <c r="DF8" s="205"/>
      <c r="DG8" s="205"/>
      <c r="DH8" s="205"/>
      <c r="DI8" s="209"/>
      <c r="DJ8" s="210"/>
      <c r="DK8" s="211"/>
      <c r="DL8" s="211"/>
      <c r="DM8" s="211"/>
      <c r="DN8" s="212"/>
      <c r="DO8" s="207"/>
      <c r="DP8" s="205"/>
      <c r="DQ8" s="205"/>
      <c r="DR8" s="205"/>
      <c r="DS8" s="209"/>
      <c r="DT8" s="210"/>
      <c r="DU8" s="211"/>
      <c r="DV8" s="211"/>
      <c r="DW8" s="211"/>
      <c r="DX8" s="212"/>
      <c r="DY8" s="210"/>
      <c r="DZ8" s="211"/>
      <c r="EA8" s="211"/>
      <c r="EB8" s="211"/>
      <c r="EC8" s="212"/>
      <c r="ED8" s="210"/>
      <c r="EE8" s="211"/>
      <c r="EF8" s="211"/>
      <c r="EG8" s="211"/>
      <c r="EH8" s="212"/>
      <c r="EI8" s="210" t="s">
        <v>398</v>
      </c>
      <c r="EJ8" s="211">
        <v>70</v>
      </c>
      <c r="EK8" s="211"/>
      <c r="EL8" s="211"/>
      <c r="EM8" s="212"/>
      <c r="EN8" s="207" t="s">
        <v>398</v>
      </c>
      <c r="EO8" s="205">
        <v>70</v>
      </c>
      <c r="EP8" s="205"/>
      <c r="EQ8" s="205"/>
      <c r="ER8" s="213">
        <v>1</v>
      </c>
      <c r="ES8" s="210" t="s">
        <v>398</v>
      </c>
      <c r="ET8" s="211">
        <v>70</v>
      </c>
      <c r="EU8" s="211"/>
      <c r="EV8" s="211"/>
      <c r="EW8" s="212"/>
      <c r="EX8" s="210" t="s">
        <v>398</v>
      </c>
      <c r="EY8" s="211">
        <v>70</v>
      </c>
      <c r="EZ8" s="211"/>
      <c r="FA8" s="211"/>
      <c r="FB8" s="212"/>
    </row>
    <row r="9" spans="1:238" x14ac:dyDescent="0.2">
      <c r="A9" s="95" t="s">
        <v>152</v>
      </c>
      <c r="B9" s="77" t="s">
        <v>93</v>
      </c>
      <c r="C9" s="76">
        <f>VLOOKUP(B9,'PRESENZE ALLENAMENTI'!$D$4:$F$57,3,0)</f>
        <v>19</v>
      </c>
      <c r="D9" s="78">
        <f t="shared" si="1"/>
        <v>65</v>
      </c>
      <c r="E9" s="78">
        <f t="shared" ref="E9:E43" si="2">T9+Y9+AD9+AI9+AN9+AS9+AX9+BH9+BM9+BC9+BR9+BW9+CB9+CG9+CL9+CQ9+CV9+DA9+DF9+DK9+DP9+DU9+DZ9+EE9+EJ9+EO9+ET9+EY9</f>
        <v>1235</v>
      </c>
      <c r="F9" s="78">
        <f t="shared" si="0"/>
        <v>58.80952380952381</v>
      </c>
      <c r="G9" s="78">
        <f t="shared" ref="G9:G43" si="3">COUNTIF(S9:FB9,"T")</f>
        <v>19</v>
      </c>
      <c r="H9" s="78">
        <f t="shared" ref="H9:H43" si="4">COUNTIF(S9:FB9,"S")</f>
        <v>2</v>
      </c>
      <c r="I9" s="78">
        <f t="shared" ref="I9:I43" si="5">COUNTIF(S9:FB9,"P")</f>
        <v>0</v>
      </c>
      <c r="J9" s="78"/>
      <c r="K9" s="78">
        <f t="shared" ref="K9:K43" si="6">W9+AB9+AG9+AL9+AQ9+AV9+BA9+BK9+BP9+BF9+BU9+BZ9+CE9+CJ9+CO9+CT9+CY9+DD9+DI9+DN9+DS9+DX9+EC9+EH9+EM9+ER9+EW9+FB9</f>
        <v>1</v>
      </c>
      <c r="L9" s="78">
        <f t="shared" ref="L9:L43" si="7">COUNTIF(S9:FB9,"A")</f>
        <v>5</v>
      </c>
      <c r="M9" s="78">
        <f t="shared" ref="M9:M43" si="8">COUNTIF(S9:FB9,"e")</f>
        <v>1</v>
      </c>
      <c r="N9" s="14" t="s">
        <v>398</v>
      </c>
      <c r="O9" s="13">
        <v>35</v>
      </c>
      <c r="P9" s="13"/>
      <c r="Q9" s="13"/>
      <c r="R9" s="13"/>
      <c r="S9" s="14" t="s">
        <v>398</v>
      </c>
      <c r="T9" s="13">
        <v>50</v>
      </c>
      <c r="U9" s="13"/>
      <c r="V9" s="183" t="s">
        <v>627</v>
      </c>
      <c r="W9" s="13"/>
      <c r="X9" s="14"/>
      <c r="Y9" s="13"/>
      <c r="Z9" s="13"/>
      <c r="AA9" s="13"/>
      <c r="AB9" s="13"/>
      <c r="AC9" s="14" t="s">
        <v>398</v>
      </c>
      <c r="AD9" s="13">
        <v>70</v>
      </c>
      <c r="AE9" s="13"/>
      <c r="AF9" s="13"/>
      <c r="AG9" s="13"/>
      <c r="AH9" s="14" t="s">
        <v>398</v>
      </c>
      <c r="AI9" s="13">
        <v>55</v>
      </c>
      <c r="AJ9" s="185" t="s">
        <v>148</v>
      </c>
      <c r="AK9" s="13"/>
      <c r="AL9" s="13"/>
      <c r="AM9" s="14" t="s">
        <v>398</v>
      </c>
      <c r="AN9" s="13">
        <v>70</v>
      </c>
      <c r="AO9" s="13"/>
      <c r="AP9" s="13"/>
      <c r="AQ9" s="13"/>
      <c r="AR9" s="14" t="s">
        <v>398</v>
      </c>
      <c r="AS9" s="13">
        <v>70</v>
      </c>
      <c r="AT9" s="13"/>
      <c r="AU9" s="13"/>
      <c r="AV9" s="13"/>
      <c r="AW9" s="14"/>
      <c r="AX9" s="13"/>
      <c r="AY9" s="13"/>
      <c r="AZ9" s="13"/>
      <c r="BA9" s="13"/>
      <c r="BB9" s="14" t="s">
        <v>398</v>
      </c>
      <c r="BC9" s="13">
        <v>70</v>
      </c>
      <c r="BD9" s="13"/>
      <c r="BE9" s="13"/>
      <c r="BF9" s="13"/>
      <c r="BG9" s="14"/>
      <c r="BH9" s="13"/>
      <c r="BI9" s="13"/>
      <c r="BJ9" s="13"/>
      <c r="BK9" s="13"/>
      <c r="BL9" s="14" t="s">
        <v>398</v>
      </c>
      <c r="BM9" s="13">
        <v>70</v>
      </c>
      <c r="BN9" s="13"/>
      <c r="BO9" s="13"/>
      <c r="BP9" s="13"/>
      <c r="BQ9" s="14" t="s">
        <v>398</v>
      </c>
      <c r="BR9" s="13">
        <v>70</v>
      </c>
      <c r="BS9" s="13"/>
      <c r="BT9" s="13"/>
      <c r="BU9" s="13">
        <v>1</v>
      </c>
      <c r="BV9" s="14" t="s">
        <v>398</v>
      </c>
      <c r="BW9" s="13">
        <v>70</v>
      </c>
      <c r="BX9" s="13"/>
      <c r="BY9" s="13"/>
      <c r="BZ9" s="13"/>
      <c r="CA9" s="14" t="s">
        <v>399</v>
      </c>
      <c r="CB9" s="13">
        <v>15</v>
      </c>
      <c r="CC9" s="13"/>
      <c r="CD9" s="13"/>
      <c r="CE9" s="13"/>
      <c r="CF9" s="14"/>
      <c r="CG9" s="13"/>
      <c r="CH9" s="13"/>
      <c r="CI9" s="13"/>
      <c r="CJ9" s="13"/>
      <c r="CK9" s="14" t="s">
        <v>398</v>
      </c>
      <c r="CL9" s="13">
        <v>55</v>
      </c>
      <c r="CM9" s="13"/>
      <c r="CN9" s="13"/>
      <c r="CO9" s="13"/>
      <c r="CP9" s="14" t="s">
        <v>398</v>
      </c>
      <c r="CQ9" s="13">
        <v>70</v>
      </c>
      <c r="CR9" s="13"/>
      <c r="CS9" s="13"/>
      <c r="CT9" s="13"/>
      <c r="CU9" s="14" t="s">
        <v>399</v>
      </c>
      <c r="CV9" s="13">
        <v>10</v>
      </c>
      <c r="CW9" s="13"/>
      <c r="CX9" s="13"/>
      <c r="CY9" s="13"/>
      <c r="CZ9" s="14" t="s">
        <v>398</v>
      </c>
      <c r="DA9" s="13"/>
      <c r="DB9" s="13"/>
      <c r="DC9" s="13"/>
      <c r="DD9" s="13"/>
      <c r="DE9" s="14" t="s">
        <v>398</v>
      </c>
      <c r="DF9" s="13">
        <v>70</v>
      </c>
      <c r="DG9" s="13"/>
      <c r="DH9" s="13"/>
      <c r="DI9" s="27"/>
      <c r="DJ9" s="28"/>
      <c r="DK9" s="26"/>
      <c r="DL9" s="26"/>
      <c r="DM9" s="26"/>
      <c r="DN9" s="29"/>
      <c r="DO9" s="14" t="s">
        <v>398</v>
      </c>
      <c r="DP9" s="13">
        <v>70</v>
      </c>
      <c r="DQ9" s="13"/>
      <c r="DR9" s="13"/>
      <c r="DS9" s="27"/>
      <c r="DT9" s="28"/>
      <c r="DU9" s="26"/>
      <c r="DV9" s="26"/>
      <c r="DW9" s="26"/>
      <c r="DX9" s="29"/>
      <c r="DY9" s="28" t="s">
        <v>398</v>
      </c>
      <c r="DZ9" s="26">
        <v>70</v>
      </c>
      <c r="EA9" s="221" t="s">
        <v>148</v>
      </c>
      <c r="EB9" s="26"/>
      <c r="EC9" s="29"/>
      <c r="ED9" s="28"/>
      <c r="EE9" s="26"/>
      <c r="EF9" s="26"/>
      <c r="EG9" s="26"/>
      <c r="EH9" s="29"/>
      <c r="EI9" s="28" t="s">
        <v>398</v>
      </c>
      <c r="EJ9" s="26">
        <v>70</v>
      </c>
      <c r="EK9" s="221" t="s">
        <v>148</v>
      </c>
      <c r="EL9" s="26"/>
      <c r="EM9" s="29"/>
      <c r="EN9" s="14" t="s">
        <v>398</v>
      </c>
      <c r="EO9" s="13">
        <v>70</v>
      </c>
      <c r="EP9" s="221" t="s">
        <v>148</v>
      </c>
      <c r="EQ9" s="13"/>
      <c r="ER9" s="30"/>
      <c r="ES9" s="28" t="s">
        <v>398</v>
      </c>
      <c r="ET9" s="26">
        <v>70</v>
      </c>
      <c r="EU9" s="26"/>
      <c r="EV9" s="26"/>
      <c r="EW9" s="29"/>
      <c r="EX9" s="28" t="s">
        <v>398</v>
      </c>
      <c r="EY9" s="26">
        <v>70</v>
      </c>
      <c r="EZ9" s="221" t="s">
        <v>148</v>
      </c>
      <c r="FA9" s="26"/>
      <c r="FB9" s="29"/>
    </row>
    <row r="10" spans="1:238" x14ac:dyDescent="0.2">
      <c r="A10" s="95"/>
      <c r="B10" s="77" t="s">
        <v>374</v>
      </c>
      <c r="C10" s="76">
        <f>VLOOKUP(B10,'PRESENZE ALLENAMENTI'!$D$4:$F$57,3,0)</f>
        <v>19</v>
      </c>
      <c r="D10" s="78">
        <f t="shared" si="1"/>
        <v>73.421052631578945</v>
      </c>
      <c r="E10" s="78">
        <f t="shared" si="2"/>
        <v>1395</v>
      </c>
      <c r="F10" s="78">
        <f t="shared" si="0"/>
        <v>60.652173913043477</v>
      </c>
      <c r="G10" s="78">
        <f t="shared" si="3"/>
        <v>22</v>
      </c>
      <c r="H10" s="78">
        <f t="shared" si="4"/>
        <v>1</v>
      </c>
      <c r="I10" s="78">
        <f t="shared" si="5"/>
        <v>0</v>
      </c>
      <c r="J10" s="78"/>
      <c r="K10" s="78">
        <f t="shared" si="6"/>
        <v>6</v>
      </c>
      <c r="L10" s="78">
        <f t="shared" si="7"/>
        <v>6</v>
      </c>
      <c r="M10" s="78">
        <f t="shared" si="8"/>
        <v>0</v>
      </c>
      <c r="N10" s="14"/>
      <c r="O10" s="13"/>
      <c r="P10" s="13"/>
      <c r="Q10" s="13"/>
      <c r="R10" s="13"/>
      <c r="S10" s="14"/>
      <c r="T10" s="13"/>
      <c r="U10" s="13"/>
      <c r="V10" s="13"/>
      <c r="W10" s="13"/>
      <c r="X10" s="14" t="s">
        <v>398</v>
      </c>
      <c r="Y10" s="13">
        <v>70</v>
      </c>
      <c r="Z10" s="13"/>
      <c r="AA10" s="13"/>
      <c r="AB10" s="13">
        <v>1</v>
      </c>
      <c r="AC10" s="14" t="s">
        <v>398</v>
      </c>
      <c r="AD10" s="13">
        <v>70</v>
      </c>
      <c r="AE10" s="13"/>
      <c r="AF10" s="13"/>
      <c r="AG10" s="13">
        <v>1</v>
      </c>
      <c r="AH10" s="14" t="s">
        <v>398</v>
      </c>
      <c r="AI10" s="13">
        <v>70</v>
      </c>
      <c r="AJ10" s="13"/>
      <c r="AK10" s="13"/>
      <c r="AL10" s="13">
        <v>1</v>
      </c>
      <c r="AM10" s="14" t="s">
        <v>398</v>
      </c>
      <c r="AN10" s="13">
        <v>60</v>
      </c>
      <c r="AO10" s="13"/>
      <c r="AP10" s="13"/>
      <c r="AQ10" s="13">
        <v>1</v>
      </c>
      <c r="AR10" s="14" t="s">
        <v>398</v>
      </c>
      <c r="AS10" s="13">
        <v>70</v>
      </c>
      <c r="AT10" s="185" t="s">
        <v>148</v>
      </c>
      <c r="AU10" s="13"/>
      <c r="AV10" s="13"/>
      <c r="AW10" s="14"/>
      <c r="AX10" s="13"/>
      <c r="AY10" s="13"/>
      <c r="AZ10" s="13"/>
      <c r="BA10" s="13"/>
      <c r="BB10" s="14" t="s">
        <v>398</v>
      </c>
      <c r="BC10" s="13">
        <v>60</v>
      </c>
      <c r="BD10" s="185" t="s">
        <v>148</v>
      </c>
      <c r="BE10" s="13"/>
      <c r="BF10" s="13">
        <v>1</v>
      </c>
      <c r="BG10" s="14" t="s">
        <v>398</v>
      </c>
      <c r="BH10" s="13">
        <v>70</v>
      </c>
      <c r="BI10" s="185" t="s">
        <v>148</v>
      </c>
      <c r="BJ10" s="13"/>
      <c r="BK10" s="13"/>
      <c r="BL10" s="14" t="s">
        <v>398</v>
      </c>
      <c r="BM10" s="13">
        <v>70</v>
      </c>
      <c r="BN10" s="185" t="s">
        <v>148</v>
      </c>
      <c r="BO10" s="13"/>
      <c r="BP10" s="13"/>
      <c r="BQ10" s="14" t="s">
        <v>398</v>
      </c>
      <c r="BR10" s="13">
        <v>55</v>
      </c>
      <c r="BS10" s="13"/>
      <c r="BT10" s="13"/>
      <c r="BU10" s="13"/>
      <c r="BV10" s="14" t="s">
        <v>398</v>
      </c>
      <c r="BW10" s="13">
        <v>70</v>
      </c>
      <c r="BX10" s="13"/>
      <c r="BY10" s="13"/>
      <c r="BZ10" s="13"/>
      <c r="CA10" s="14"/>
      <c r="CB10" s="13"/>
      <c r="CC10" s="13"/>
      <c r="CD10" s="13"/>
      <c r="CE10" s="13"/>
      <c r="CF10" s="14" t="s">
        <v>398</v>
      </c>
      <c r="CG10" s="13">
        <v>70</v>
      </c>
      <c r="CH10" s="13"/>
      <c r="CI10" s="13"/>
      <c r="CJ10" s="13"/>
      <c r="CK10" s="14" t="s">
        <v>398</v>
      </c>
      <c r="CL10" s="13">
        <v>70</v>
      </c>
      <c r="CM10" s="13"/>
      <c r="CN10" s="13"/>
      <c r="CO10" s="13"/>
      <c r="CP10" s="14" t="s">
        <v>398</v>
      </c>
      <c r="CQ10" s="13">
        <v>55</v>
      </c>
      <c r="CR10" s="13"/>
      <c r="CS10" s="13"/>
      <c r="CT10" s="13"/>
      <c r="CU10" s="14" t="s">
        <v>398</v>
      </c>
      <c r="CV10" s="13">
        <v>70</v>
      </c>
      <c r="CW10" s="13"/>
      <c r="CX10" s="13"/>
      <c r="CY10" s="13"/>
      <c r="CZ10" s="14" t="s">
        <v>398</v>
      </c>
      <c r="DA10" s="13"/>
      <c r="DB10" s="13"/>
      <c r="DC10" s="13"/>
      <c r="DD10" s="13"/>
      <c r="DE10" s="14" t="s">
        <v>398</v>
      </c>
      <c r="DF10" s="13">
        <v>70</v>
      </c>
      <c r="DG10" s="13"/>
      <c r="DH10" s="13"/>
      <c r="DI10" s="27"/>
      <c r="DJ10" s="28" t="s">
        <v>398</v>
      </c>
      <c r="DK10" s="26">
        <v>70</v>
      </c>
      <c r="DL10" s="26"/>
      <c r="DM10" s="26"/>
      <c r="DN10" s="29">
        <v>1</v>
      </c>
      <c r="DO10" s="14" t="s">
        <v>398</v>
      </c>
      <c r="DP10" s="13">
        <v>70</v>
      </c>
      <c r="DQ10" s="185" t="s">
        <v>148</v>
      </c>
      <c r="DR10" s="13"/>
      <c r="DS10" s="27"/>
      <c r="DT10" s="28"/>
      <c r="DU10" s="26"/>
      <c r="DV10" s="26"/>
      <c r="DW10" s="26"/>
      <c r="DX10" s="29"/>
      <c r="DY10" s="28" t="s">
        <v>398</v>
      </c>
      <c r="DZ10" s="26">
        <v>70</v>
      </c>
      <c r="EA10" s="26"/>
      <c r="EB10" s="26"/>
      <c r="EC10" s="29"/>
      <c r="ED10" s="28" t="s">
        <v>398</v>
      </c>
      <c r="EE10" s="26">
        <v>70</v>
      </c>
      <c r="EF10" s="26"/>
      <c r="EG10" s="26"/>
      <c r="EH10" s="29"/>
      <c r="EI10" s="28" t="s">
        <v>398</v>
      </c>
      <c r="EJ10" s="26">
        <v>35</v>
      </c>
      <c r="EK10" s="26"/>
      <c r="EL10" s="26"/>
      <c r="EM10" s="29"/>
      <c r="EN10" s="14"/>
      <c r="EO10" s="13"/>
      <c r="EP10" s="13"/>
      <c r="EQ10" s="13"/>
      <c r="ER10" s="30"/>
      <c r="ES10" s="28" t="s">
        <v>399</v>
      </c>
      <c r="ET10" s="26">
        <v>10</v>
      </c>
      <c r="EU10" s="221" t="s">
        <v>148</v>
      </c>
      <c r="EV10" s="26"/>
      <c r="EW10" s="29"/>
      <c r="EX10" s="28" t="s">
        <v>398</v>
      </c>
      <c r="EY10" s="26">
        <v>70</v>
      </c>
      <c r="EZ10" s="26"/>
      <c r="FA10" s="26"/>
      <c r="FB10" s="29"/>
    </row>
    <row r="11" spans="1:238" x14ac:dyDescent="0.2">
      <c r="A11" s="75" t="s">
        <v>152</v>
      </c>
      <c r="B11" s="25" t="s">
        <v>94</v>
      </c>
      <c r="C11" s="9">
        <f>VLOOKUP(B11,'PRESENZE ALLENAMENTI'!$D$4:$F$57,3,0)</f>
        <v>24</v>
      </c>
      <c r="D11" s="13">
        <f t="shared" si="1"/>
        <v>34.375</v>
      </c>
      <c r="E11" s="13">
        <f t="shared" si="2"/>
        <v>825</v>
      </c>
      <c r="F11" s="13">
        <f t="shared" si="0"/>
        <v>55</v>
      </c>
      <c r="G11" s="13">
        <f t="shared" si="3"/>
        <v>12</v>
      </c>
      <c r="H11" s="13">
        <f t="shared" si="4"/>
        <v>3</v>
      </c>
      <c r="I11" s="13">
        <f t="shared" si="5"/>
        <v>0</v>
      </c>
      <c r="J11" s="13"/>
      <c r="K11" s="13">
        <f t="shared" si="6"/>
        <v>0</v>
      </c>
      <c r="L11" s="13">
        <f t="shared" si="7"/>
        <v>0</v>
      </c>
      <c r="M11" s="13">
        <f t="shared" si="8"/>
        <v>0</v>
      </c>
      <c r="N11" s="14" t="s">
        <v>398</v>
      </c>
      <c r="O11" s="13">
        <v>45</v>
      </c>
      <c r="P11" s="13"/>
      <c r="Q11" s="13"/>
      <c r="R11" s="13"/>
      <c r="S11" s="14"/>
      <c r="T11" s="13"/>
      <c r="U11" s="13"/>
      <c r="V11" s="13"/>
      <c r="W11" s="13"/>
      <c r="X11" s="14"/>
      <c r="Y11" s="13"/>
      <c r="Z11" s="13"/>
      <c r="AA11" s="13"/>
      <c r="AB11" s="13"/>
      <c r="AC11" s="14"/>
      <c r="AD11" s="13"/>
      <c r="AE11" s="13"/>
      <c r="AF11" s="13"/>
      <c r="AG11" s="13"/>
      <c r="AH11" s="14"/>
      <c r="AI11" s="13"/>
      <c r="AJ11" s="13"/>
      <c r="AK11" s="13"/>
      <c r="AL11" s="13"/>
      <c r="AM11" s="14" t="s">
        <v>398</v>
      </c>
      <c r="AN11" s="13">
        <v>45</v>
      </c>
      <c r="AO11" s="13"/>
      <c r="AP11" s="13"/>
      <c r="AQ11" s="13"/>
      <c r="AR11" s="14" t="s">
        <v>398</v>
      </c>
      <c r="AS11" s="13">
        <v>35</v>
      </c>
      <c r="AT11" s="13"/>
      <c r="AU11" s="13"/>
      <c r="AV11" s="13"/>
      <c r="AW11" s="14"/>
      <c r="AX11" s="13"/>
      <c r="AY11" s="13"/>
      <c r="AZ11" s="13"/>
      <c r="BA11" s="13"/>
      <c r="BB11" s="14" t="s">
        <v>398</v>
      </c>
      <c r="BC11" s="13">
        <v>70</v>
      </c>
      <c r="BD11" s="13"/>
      <c r="BE11" s="13"/>
      <c r="BF11" s="13"/>
      <c r="BG11" s="14" t="s">
        <v>398</v>
      </c>
      <c r="BH11" s="13">
        <v>70</v>
      </c>
      <c r="BI11" s="13"/>
      <c r="BJ11" s="13"/>
      <c r="BK11" s="13"/>
      <c r="BL11" s="14" t="s">
        <v>398</v>
      </c>
      <c r="BM11" s="13">
        <v>65</v>
      </c>
      <c r="BN11" s="13"/>
      <c r="BO11" s="13"/>
      <c r="BP11" s="13"/>
      <c r="BQ11" s="14"/>
      <c r="BR11" s="13"/>
      <c r="BS11" s="13"/>
      <c r="BT11" s="13"/>
      <c r="BU11" s="13"/>
      <c r="BV11" s="14" t="s">
        <v>399</v>
      </c>
      <c r="BW11" s="13">
        <v>65</v>
      </c>
      <c r="BX11" s="13"/>
      <c r="BY11" s="13"/>
      <c r="BZ11" s="13"/>
      <c r="CA11" s="14" t="s">
        <v>398</v>
      </c>
      <c r="CB11" s="13">
        <v>70</v>
      </c>
      <c r="CC11" s="13"/>
      <c r="CD11" s="13"/>
      <c r="CE11" s="13"/>
      <c r="CF11" s="14"/>
      <c r="CG11" s="13"/>
      <c r="CH11" s="13"/>
      <c r="CI11" s="13"/>
      <c r="CJ11" s="13"/>
      <c r="CK11" s="14" t="s">
        <v>398</v>
      </c>
      <c r="CL11" s="13">
        <v>70</v>
      </c>
      <c r="CM11" s="13"/>
      <c r="CN11" s="13"/>
      <c r="CO11" s="13"/>
      <c r="CP11" s="14" t="s">
        <v>398</v>
      </c>
      <c r="CQ11" s="13">
        <v>45</v>
      </c>
      <c r="CR11" s="13"/>
      <c r="CS11" s="13"/>
      <c r="CT11" s="13"/>
      <c r="CU11" s="14" t="s">
        <v>399</v>
      </c>
      <c r="CV11" s="13">
        <v>35</v>
      </c>
      <c r="CW11" s="13"/>
      <c r="CX11" s="13"/>
      <c r="CY11" s="13"/>
      <c r="CZ11" s="14" t="s">
        <v>398</v>
      </c>
      <c r="DA11" s="13"/>
      <c r="DB11" s="13"/>
      <c r="DC11" s="13"/>
      <c r="DD11" s="13"/>
      <c r="DE11" s="14"/>
      <c r="DF11" s="13"/>
      <c r="DG11" s="13"/>
      <c r="DH11" s="13"/>
      <c r="DI11" s="27"/>
      <c r="DJ11" s="28" t="s">
        <v>399</v>
      </c>
      <c r="DK11" s="26">
        <v>45</v>
      </c>
      <c r="DL11" s="26"/>
      <c r="DM11" s="26"/>
      <c r="DN11" s="29"/>
      <c r="DO11" s="14"/>
      <c r="DP11" s="13"/>
      <c r="DQ11" s="13"/>
      <c r="DR11" s="13"/>
      <c r="DS11" s="27"/>
      <c r="DT11" s="28"/>
      <c r="DU11" s="26"/>
      <c r="DV11" s="26"/>
      <c r="DW11" s="26"/>
      <c r="DX11" s="29"/>
      <c r="DY11" s="28"/>
      <c r="DZ11" s="26"/>
      <c r="EA11" s="26"/>
      <c r="EB11" s="26"/>
      <c r="EC11" s="29"/>
      <c r="ED11" s="28" t="s">
        <v>398</v>
      </c>
      <c r="EE11" s="26">
        <v>70</v>
      </c>
      <c r="EF11" s="26"/>
      <c r="EG11" s="26"/>
      <c r="EH11" s="29"/>
      <c r="EI11" s="28"/>
      <c r="EJ11" s="26"/>
      <c r="EK11" s="26"/>
      <c r="EL11" s="26"/>
      <c r="EM11" s="29"/>
      <c r="EN11" s="14"/>
      <c r="EO11" s="13"/>
      <c r="EP11" s="13"/>
      <c r="EQ11" s="13"/>
      <c r="ER11" s="30"/>
      <c r="ES11" s="28" t="s">
        <v>398</v>
      </c>
      <c r="ET11" s="26">
        <v>70</v>
      </c>
      <c r="EU11" s="26"/>
      <c r="EV11" s="26"/>
      <c r="EW11" s="29"/>
      <c r="EX11" s="28" t="s">
        <v>398</v>
      </c>
      <c r="EY11" s="26">
        <v>70</v>
      </c>
      <c r="EZ11" s="26"/>
      <c r="FA11" s="26"/>
      <c r="FB11" s="29"/>
    </row>
    <row r="12" spans="1:238" x14ac:dyDescent="0.2">
      <c r="A12" s="75" t="s">
        <v>152</v>
      </c>
      <c r="B12" s="25" t="s">
        <v>360</v>
      </c>
      <c r="C12" s="9">
        <f>VLOOKUP(B12,'PRESENZE ALLENAMENTI'!$D$4:$F$57,3,0)</f>
        <v>31</v>
      </c>
      <c r="D12" s="13">
        <f t="shared" si="1"/>
        <v>47.903225806451616</v>
      </c>
      <c r="E12" s="13">
        <f t="shared" si="2"/>
        <v>1485</v>
      </c>
      <c r="F12" s="13">
        <f t="shared" si="0"/>
        <v>64.565217391304344</v>
      </c>
      <c r="G12" s="13">
        <f t="shared" si="3"/>
        <v>23</v>
      </c>
      <c r="H12" s="13">
        <f t="shared" si="4"/>
        <v>0</v>
      </c>
      <c r="I12" s="13">
        <f t="shared" si="5"/>
        <v>0</v>
      </c>
      <c r="J12" s="13"/>
      <c r="K12" s="13">
        <f t="shared" si="6"/>
        <v>1</v>
      </c>
      <c r="L12" s="13">
        <f t="shared" si="7"/>
        <v>0</v>
      </c>
      <c r="M12" s="13">
        <f t="shared" si="8"/>
        <v>0</v>
      </c>
      <c r="N12" s="14" t="s">
        <v>398</v>
      </c>
      <c r="O12" s="13">
        <v>70</v>
      </c>
      <c r="P12" s="13"/>
      <c r="Q12" s="13"/>
      <c r="R12" s="13"/>
      <c r="S12" s="14" t="s">
        <v>398</v>
      </c>
      <c r="T12" s="13">
        <v>70</v>
      </c>
      <c r="U12" s="13"/>
      <c r="V12" s="13"/>
      <c r="W12" s="13"/>
      <c r="X12" s="14" t="s">
        <v>398</v>
      </c>
      <c r="Y12" s="13">
        <v>70</v>
      </c>
      <c r="Z12" s="13"/>
      <c r="AA12" s="13"/>
      <c r="AB12" s="13"/>
      <c r="AC12" s="14" t="s">
        <v>398</v>
      </c>
      <c r="AD12" s="13">
        <v>70</v>
      </c>
      <c r="AE12" s="13"/>
      <c r="AF12" s="13"/>
      <c r="AG12" s="13"/>
      <c r="AH12" s="14" t="s">
        <v>398</v>
      </c>
      <c r="AI12" s="13">
        <v>70</v>
      </c>
      <c r="AJ12" s="13"/>
      <c r="AK12" s="13"/>
      <c r="AL12" s="13">
        <v>1</v>
      </c>
      <c r="AM12" s="14" t="s">
        <v>398</v>
      </c>
      <c r="AN12" s="13">
        <v>70</v>
      </c>
      <c r="AO12" s="13"/>
      <c r="AP12" s="13"/>
      <c r="AQ12" s="13"/>
      <c r="AR12" s="14" t="s">
        <v>398</v>
      </c>
      <c r="AS12" s="13">
        <v>70</v>
      </c>
      <c r="AT12" s="13"/>
      <c r="AU12" s="13"/>
      <c r="AV12" s="13"/>
      <c r="AW12" s="14"/>
      <c r="AX12" s="13"/>
      <c r="AY12" s="13"/>
      <c r="AZ12" s="13"/>
      <c r="BA12" s="13"/>
      <c r="BB12" s="14" t="s">
        <v>398</v>
      </c>
      <c r="BC12" s="13">
        <v>70</v>
      </c>
      <c r="BD12" s="13"/>
      <c r="BE12" s="13"/>
      <c r="BF12" s="13"/>
      <c r="BG12" s="14" t="s">
        <v>398</v>
      </c>
      <c r="BH12" s="13">
        <v>70</v>
      </c>
      <c r="BI12" s="13"/>
      <c r="BJ12" s="13"/>
      <c r="BK12" s="13"/>
      <c r="BL12" s="14" t="s">
        <v>398</v>
      </c>
      <c r="BM12" s="13">
        <v>70</v>
      </c>
      <c r="BN12" s="13"/>
      <c r="BO12" s="13"/>
      <c r="BP12" s="13"/>
      <c r="BQ12" s="14" t="s">
        <v>398</v>
      </c>
      <c r="BR12" s="13">
        <v>70</v>
      </c>
      <c r="BS12" s="13"/>
      <c r="BT12" s="13"/>
      <c r="BU12" s="13"/>
      <c r="BV12" s="14" t="s">
        <v>398</v>
      </c>
      <c r="BW12" s="13">
        <v>70</v>
      </c>
      <c r="BX12" s="13"/>
      <c r="BY12" s="13"/>
      <c r="BZ12" s="13"/>
      <c r="CA12" s="14" t="s">
        <v>398</v>
      </c>
      <c r="CB12" s="13">
        <v>70</v>
      </c>
      <c r="CC12" s="13"/>
      <c r="CD12" s="13"/>
      <c r="CE12" s="13"/>
      <c r="CF12" s="14" t="s">
        <v>398</v>
      </c>
      <c r="CG12" s="13">
        <v>70</v>
      </c>
      <c r="CH12" s="13"/>
      <c r="CI12" s="13"/>
      <c r="CJ12" s="13"/>
      <c r="CK12" s="14" t="s">
        <v>398</v>
      </c>
      <c r="CL12" s="13">
        <v>70</v>
      </c>
      <c r="CM12" s="13"/>
      <c r="CN12" s="13"/>
      <c r="CO12" s="13"/>
      <c r="CP12" s="14" t="s">
        <v>398</v>
      </c>
      <c r="CQ12" s="13">
        <v>35</v>
      </c>
      <c r="CR12" s="13"/>
      <c r="CS12" s="13"/>
      <c r="CT12" s="13"/>
      <c r="CU12" s="14" t="s">
        <v>398</v>
      </c>
      <c r="CV12" s="13">
        <v>50</v>
      </c>
      <c r="CW12" s="13"/>
      <c r="CX12" s="13"/>
      <c r="CY12" s="13"/>
      <c r="CZ12" s="14" t="s">
        <v>398</v>
      </c>
      <c r="DA12" s="13"/>
      <c r="DB12" s="13"/>
      <c r="DC12" s="13"/>
      <c r="DD12" s="13"/>
      <c r="DE12" s="14"/>
      <c r="DF12" s="13"/>
      <c r="DG12" s="13"/>
      <c r="DH12" s="13"/>
      <c r="DI12" s="27"/>
      <c r="DJ12" s="28"/>
      <c r="DK12" s="26"/>
      <c r="DL12" s="26"/>
      <c r="DM12" s="26"/>
      <c r="DN12" s="29"/>
      <c r="DO12" s="14"/>
      <c r="DP12" s="13"/>
      <c r="DQ12" s="13"/>
      <c r="DR12" s="13"/>
      <c r="DS12" s="27"/>
      <c r="DT12" s="28" t="s">
        <v>398</v>
      </c>
      <c r="DU12" s="26">
        <v>70</v>
      </c>
      <c r="DV12" s="26"/>
      <c r="DW12" s="26"/>
      <c r="DX12" s="29"/>
      <c r="DY12" s="28" t="s">
        <v>398</v>
      </c>
      <c r="DZ12" s="26">
        <v>70</v>
      </c>
      <c r="EA12" s="26"/>
      <c r="EB12" s="26"/>
      <c r="EC12" s="29"/>
      <c r="ED12" s="28"/>
      <c r="EE12" s="26"/>
      <c r="EF12" s="26"/>
      <c r="EG12" s="26"/>
      <c r="EH12" s="29"/>
      <c r="EI12" s="28" t="s">
        <v>398</v>
      </c>
      <c r="EJ12" s="26">
        <v>70</v>
      </c>
      <c r="EK12" s="26"/>
      <c r="EL12" s="26"/>
      <c r="EM12" s="29"/>
      <c r="EN12" s="14" t="s">
        <v>398</v>
      </c>
      <c r="EO12" s="13">
        <v>70</v>
      </c>
      <c r="EP12" s="13"/>
      <c r="EQ12" s="13"/>
      <c r="ER12" s="30"/>
      <c r="ES12" s="28" t="s">
        <v>398</v>
      </c>
      <c r="ET12" s="26">
        <v>70</v>
      </c>
      <c r="EU12" s="26"/>
      <c r="EV12" s="26"/>
      <c r="EW12" s="29"/>
      <c r="EX12" s="28" t="s">
        <v>398</v>
      </c>
      <c r="EY12" s="26">
        <v>70</v>
      </c>
      <c r="EZ12" s="26"/>
      <c r="FA12" s="26"/>
      <c r="FB12" s="29"/>
    </row>
    <row r="13" spans="1:238" x14ac:dyDescent="0.2">
      <c r="A13" s="75"/>
      <c r="B13" s="25" t="s">
        <v>350</v>
      </c>
      <c r="C13" s="9">
        <f>VLOOKUP(B13,'PRESENZE ALLENAMENTI'!$D$4:$F$57,3,0)</f>
        <v>19</v>
      </c>
      <c r="D13" s="13">
        <f t="shared" si="1"/>
        <v>75.263157894736835</v>
      </c>
      <c r="E13" s="13">
        <f t="shared" si="2"/>
        <v>1430</v>
      </c>
      <c r="F13" s="13">
        <f t="shared" si="0"/>
        <v>59.583333333333336</v>
      </c>
      <c r="G13" s="13">
        <f t="shared" si="3"/>
        <v>23</v>
      </c>
      <c r="H13" s="13">
        <f t="shared" si="4"/>
        <v>1</v>
      </c>
      <c r="I13" s="13">
        <f t="shared" si="5"/>
        <v>0</v>
      </c>
      <c r="J13" s="13"/>
      <c r="K13" s="13">
        <f t="shared" si="6"/>
        <v>0</v>
      </c>
      <c r="L13" s="13">
        <f t="shared" si="7"/>
        <v>4</v>
      </c>
      <c r="M13" s="13">
        <f t="shared" si="8"/>
        <v>0</v>
      </c>
      <c r="N13" s="14" t="s">
        <v>398</v>
      </c>
      <c r="O13" s="13">
        <v>35</v>
      </c>
      <c r="P13" s="13"/>
      <c r="Q13" s="13"/>
      <c r="R13" s="13"/>
      <c r="S13" s="14" t="s">
        <v>398</v>
      </c>
      <c r="T13" s="13">
        <v>70</v>
      </c>
      <c r="U13" s="13"/>
      <c r="V13" s="13"/>
      <c r="W13" s="13"/>
      <c r="X13" s="14" t="s">
        <v>398</v>
      </c>
      <c r="Y13" s="13">
        <v>45</v>
      </c>
      <c r="Z13" s="13"/>
      <c r="AA13" s="13"/>
      <c r="AB13" s="13"/>
      <c r="AC13" s="14" t="s">
        <v>398</v>
      </c>
      <c r="AD13" s="13">
        <v>35</v>
      </c>
      <c r="AE13" s="13"/>
      <c r="AF13" s="13"/>
      <c r="AG13" s="13"/>
      <c r="AH13" s="14" t="s">
        <v>398</v>
      </c>
      <c r="AI13" s="13">
        <v>70</v>
      </c>
      <c r="AJ13" s="185" t="s">
        <v>148</v>
      </c>
      <c r="AK13" s="13"/>
      <c r="AL13" s="13"/>
      <c r="AM13" s="14" t="s">
        <v>398</v>
      </c>
      <c r="AN13" s="13">
        <v>70</v>
      </c>
      <c r="AO13" s="13"/>
      <c r="AP13" s="13"/>
      <c r="AQ13" s="13"/>
      <c r="AR13" s="14" t="s">
        <v>398</v>
      </c>
      <c r="AS13" s="13">
        <v>70</v>
      </c>
      <c r="AT13" s="13"/>
      <c r="AU13" s="13"/>
      <c r="AV13" s="13"/>
      <c r="AW13" s="14"/>
      <c r="AX13" s="13"/>
      <c r="AY13" s="13"/>
      <c r="AZ13" s="13"/>
      <c r="BA13" s="13"/>
      <c r="BB13" s="14" t="s">
        <v>398</v>
      </c>
      <c r="BC13" s="13">
        <v>65</v>
      </c>
      <c r="BD13" s="13"/>
      <c r="BE13" s="13"/>
      <c r="BF13" s="13"/>
      <c r="BG13" s="14" t="s">
        <v>398</v>
      </c>
      <c r="BH13" s="13">
        <v>55</v>
      </c>
      <c r="BI13" s="13"/>
      <c r="BJ13" s="13"/>
      <c r="BK13" s="13"/>
      <c r="BL13" s="14"/>
      <c r="BM13" s="13"/>
      <c r="BN13" s="13"/>
      <c r="BO13" s="13"/>
      <c r="BP13" s="13"/>
      <c r="BQ13" s="14" t="s">
        <v>398</v>
      </c>
      <c r="BR13" s="13">
        <v>65</v>
      </c>
      <c r="BS13" s="13"/>
      <c r="BT13" s="13"/>
      <c r="BU13" s="13"/>
      <c r="BV13" s="14" t="s">
        <v>398</v>
      </c>
      <c r="BW13" s="13">
        <v>70</v>
      </c>
      <c r="BX13" s="13"/>
      <c r="BY13" s="13"/>
      <c r="BZ13" s="13"/>
      <c r="CA13" s="14" t="s">
        <v>398</v>
      </c>
      <c r="CB13" s="13">
        <v>55</v>
      </c>
      <c r="CC13" s="13"/>
      <c r="CD13" s="13"/>
      <c r="CE13" s="13"/>
      <c r="CF13" s="14" t="s">
        <v>398</v>
      </c>
      <c r="CG13" s="13">
        <v>55</v>
      </c>
      <c r="CH13" s="13"/>
      <c r="CI13" s="13"/>
      <c r="CJ13" s="13"/>
      <c r="CK13" s="14" t="s">
        <v>398</v>
      </c>
      <c r="CL13" s="13">
        <v>55</v>
      </c>
      <c r="CM13" s="13"/>
      <c r="CN13" s="13"/>
      <c r="CO13" s="13"/>
      <c r="CP13" s="14" t="s">
        <v>398</v>
      </c>
      <c r="CQ13" s="13">
        <v>65</v>
      </c>
      <c r="CR13" s="13"/>
      <c r="CS13" s="13"/>
      <c r="CT13" s="13"/>
      <c r="CU13" s="14" t="s">
        <v>398</v>
      </c>
      <c r="CV13" s="13"/>
      <c r="CW13" s="185" t="s">
        <v>148</v>
      </c>
      <c r="CX13" s="13"/>
      <c r="CY13" s="13"/>
      <c r="CZ13" s="14" t="s">
        <v>399</v>
      </c>
      <c r="DA13" s="13">
        <v>30</v>
      </c>
      <c r="DB13" s="13"/>
      <c r="DC13" s="13"/>
      <c r="DD13" s="13"/>
      <c r="DE13" s="14" t="s">
        <v>398</v>
      </c>
      <c r="DF13" s="13">
        <v>70</v>
      </c>
      <c r="DG13" s="185" t="s">
        <v>148</v>
      </c>
      <c r="DH13" s="13"/>
      <c r="DI13" s="27"/>
      <c r="DJ13" s="28"/>
      <c r="DK13" s="26"/>
      <c r="DL13" s="26"/>
      <c r="DM13" s="26"/>
      <c r="DN13" s="29"/>
      <c r="DO13" s="14" t="s">
        <v>398</v>
      </c>
      <c r="DP13" s="13">
        <v>70</v>
      </c>
      <c r="DQ13" s="185" t="s">
        <v>148</v>
      </c>
      <c r="DR13" s="13"/>
      <c r="DS13" s="27"/>
      <c r="DT13" s="28" t="s">
        <v>398</v>
      </c>
      <c r="DU13" s="26">
        <v>70</v>
      </c>
      <c r="DV13" s="26"/>
      <c r="DW13" s="26"/>
      <c r="DX13" s="29"/>
      <c r="DY13" s="28" t="s">
        <v>398</v>
      </c>
      <c r="DZ13" s="26">
        <v>65</v>
      </c>
      <c r="EA13" s="26"/>
      <c r="EB13" s="26"/>
      <c r="EC13" s="29"/>
      <c r="ED13" s="28"/>
      <c r="EE13" s="26"/>
      <c r="EF13" s="26"/>
      <c r="EG13" s="26"/>
      <c r="EH13" s="29"/>
      <c r="EI13" s="28" t="s">
        <v>398</v>
      </c>
      <c r="EJ13" s="26">
        <v>70</v>
      </c>
      <c r="EK13" s="26"/>
      <c r="EL13" s="26"/>
      <c r="EM13" s="29"/>
      <c r="EN13" s="14" t="s">
        <v>398</v>
      </c>
      <c r="EO13" s="13">
        <v>70</v>
      </c>
      <c r="EP13" s="13"/>
      <c r="EQ13" s="13"/>
      <c r="ER13" s="30"/>
      <c r="ES13" s="28" t="s">
        <v>398</v>
      </c>
      <c r="ET13" s="26">
        <v>70</v>
      </c>
      <c r="EU13" s="26"/>
      <c r="EV13" s="26"/>
      <c r="EW13" s="29"/>
      <c r="EX13" s="28" t="s">
        <v>398</v>
      </c>
      <c r="EY13" s="26">
        <v>70</v>
      </c>
      <c r="EZ13" s="26"/>
      <c r="FA13" s="26"/>
      <c r="FB13" s="29"/>
    </row>
    <row r="14" spans="1:238" x14ac:dyDescent="0.2">
      <c r="A14" s="75" t="s">
        <v>152</v>
      </c>
      <c r="B14" s="25" t="s">
        <v>96</v>
      </c>
      <c r="C14" s="9">
        <f>VLOOKUP(B14,'PRESENZE ALLENAMENTI'!$D$4:$F$57,3,0)</f>
        <v>6</v>
      </c>
      <c r="D14" s="13">
        <f t="shared" si="1"/>
        <v>0</v>
      </c>
      <c r="E14" s="13">
        <f t="shared" si="2"/>
        <v>0</v>
      </c>
      <c r="F14" s="13"/>
      <c r="G14" s="13">
        <f t="shared" si="3"/>
        <v>0</v>
      </c>
      <c r="H14" s="13">
        <f t="shared" si="4"/>
        <v>0</v>
      </c>
      <c r="I14" s="13">
        <f t="shared" si="5"/>
        <v>0</v>
      </c>
      <c r="J14" s="13"/>
      <c r="K14" s="13">
        <f t="shared" si="6"/>
        <v>0</v>
      </c>
      <c r="L14" s="13">
        <f t="shared" si="7"/>
        <v>0</v>
      </c>
      <c r="M14" s="13">
        <f t="shared" si="8"/>
        <v>0</v>
      </c>
      <c r="N14" s="14"/>
      <c r="O14" s="13"/>
      <c r="P14" s="13"/>
      <c r="Q14" s="13"/>
      <c r="R14" s="13"/>
      <c r="S14" s="14"/>
      <c r="T14" s="13"/>
      <c r="U14" s="13"/>
      <c r="V14" s="13"/>
      <c r="W14" s="13"/>
      <c r="X14" s="14"/>
      <c r="Y14" s="13"/>
      <c r="Z14" s="13"/>
      <c r="AA14" s="13"/>
      <c r="AB14" s="13"/>
      <c r="AC14" s="14"/>
      <c r="AD14" s="13"/>
      <c r="AE14" s="13"/>
      <c r="AF14" s="13"/>
      <c r="AG14" s="13"/>
      <c r="AH14" s="14"/>
      <c r="AI14" s="13"/>
      <c r="AJ14" s="13"/>
      <c r="AK14" s="13"/>
      <c r="AL14" s="13"/>
      <c r="AM14" s="14"/>
      <c r="AN14" s="13"/>
      <c r="AO14" s="13"/>
      <c r="AP14" s="13"/>
      <c r="AQ14" s="13"/>
      <c r="AR14" s="14"/>
      <c r="AS14" s="13"/>
      <c r="AT14" s="13"/>
      <c r="AU14" s="13"/>
      <c r="AV14" s="13"/>
      <c r="AW14" s="14"/>
      <c r="AX14" s="13"/>
      <c r="AY14" s="13"/>
      <c r="AZ14" s="13"/>
      <c r="BA14" s="13"/>
      <c r="BB14" s="14"/>
      <c r="BC14" s="13"/>
      <c r="BD14" s="13"/>
      <c r="BE14" s="13"/>
      <c r="BF14" s="13"/>
      <c r="BG14" s="14"/>
      <c r="BH14" s="13"/>
      <c r="BI14" s="13"/>
      <c r="BJ14" s="13"/>
      <c r="BK14" s="13"/>
      <c r="BL14" s="14"/>
      <c r="BM14" s="13"/>
      <c r="BN14" s="13"/>
      <c r="BO14" s="13"/>
      <c r="BP14" s="13"/>
      <c r="BQ14" s="14"/>
      <c r="BR14" s="13"/>
      <c r="BS14" s="13"/>
      <c r="BT14" s="13"/>
      <c r="BU14" s="13"/>
      <c r="BV14" s="14"/>
      <c r="BW14" s="13"/>
      <c r="BX14" s="13"/>
      <c r="BY14" s="13"/>
      <c r="BZ14" s="13"/>
      <c r="CA14" s="14"/>
      <c r="CB14" s="13"/>
      <c r="CC14" s="13"/>
      <c r="CD14" s="13"/>
      <c r="CE14" s="13"/>
      <c r="CF14" s="14"/>
      <c r="CG14" s="13"/>
      <c r="CH14" s="13"/>
      <c r="CI14" s="13"/>
      <c r="CJ14" s="13"/>
      <c r="CK14" s="14"/>
      <c r="CL14" s="13"/>
      <c r="CM14" s="13"/>
      <c r="CN14" s="13"/>
      <c r="CO14" s="13"/>
      <c r="CP14" s="14"/>
      <c r="CQ14" s="13"/>
      <c r="CR14" s="13"/>
      <c r="CS14" s="13"/>
      <c r="CT14" s="13"/>
      <c r="CU14" s="14"/>
      <c r="CV14" s="13"/>
      <c r="CW14" s="13"/>
      <c r="CX14" s="13"/>
      <c r="CY14" s="13"/>
      <c r="CZ14" s="14"/>
      <c r="DA14" s="13"/>
      <c r="DB14" s="13"/>
      <c r="DC14" s="13"/>
      <c r="DD14" s="13"/>
      <c r="DE14" s="14"/>
      <c r="DF14" s="13"/>
      <c r="DG14" s="13"/>
      <c r="DH14" s="13"/>
      <c r="DI14" s="27"/>
      <c r="DJ14" s="28"/>
      <c r="DK14" s="26"/>
      <c r="DL14" s="26"/>
      <c r="DM14" s="26"/>
      <c r="DN14" s="29"/>
      <c r="DO14" s="14"/>
      <c r="DP14" s="13"/>
      <c r="DQ14" s="13"/>
      <c r="DR14" s="13"/>
      <c r="DS14" s="27"/>
      <c r="DT14" s="28"/>
      <c r="DU14" s="26"/>
      <c r="DV14" s="26"/>
      <c r="DW14" s="26"/>
      <c r="DX14" s="29"/>
      <c r="DY14" s="28"/>
      <c r="DZ14" s="26"/>
      <c r="EA14" s="26"/>
      <c r="EB14" s="26"/>
      <c r="EC14" s="29"/>
      <c r="ED14" s="28"/>
      <c r="EE14" s="26"/>
      <c r="EF14" s="26"/>
      <c r="EG14" s="26"/>
      <c r="EH14" s="29"/>
      <c r="EI14" s="28"/>
      <c r="EJ14" s="26"/>
      <c r="EK14" s="26"/>
      <c r="EL14" s="26"/>
      <c r="EM14" s="29"/>
      <c r="EN14" s="14"/>
      <c r="EO14" s="13"/>
      <c r="EP14" s="13"/>
      <c r="EQ14" s="13"/>
      <c r="ER14" s="30"/>
      <c r="ES14" s="28"/>
      <c r="ET14" s="26"/>
      <c r="EU14" s="26"/>
      <c r="EV14" s="26"/>
      <c r="EW14" s="29"/>
      <c r="EX14" s="28"/>
      <c r="EY14" s="26"/>
      <c r="EZ14" s="26"/>
      <c r="FA14" s="26"/>
      <c r="FB14" s="29"/>
    </row>
    <row r="15" spans="1:238" x14ac:dyDescent="0.2">
      <c r="A15" s="75" t="s">
        <v>152</v>
      </c>
      <c r="B15" s="25" t="s">
        <v>97</v>
      </c>
      <c r="C15" s="9">
        <f>VLOOKUP(B15,'PRESENZE ALLENAMENTI'!$D$4:$F$57,3,0)</f>
        <v>23</v>
      </c>
      <c r="D15" s="13">
        <f t="shared" si="1"/>
        <v>11.304347826086957</v>
      </c>
      <c r="E15" s="13">
        <f t="shared" si="2"/>
        <v>260</v>
      </c>
      <c r="F15" s="13">
        <f t="shared" si="0"/>
        <v>20</v>
      </c>
      <c r="G15" s="13">
        <f t="shared" si="3"/>
        <v>2</v>
      </c>
      <c r="H15" s="13">
        <f t="shared" si="4"/>
        <v>11</v>
      </c>
      <c r="I15" s="13">
        <f t="shared" si="5"/>
        <v>0</v>
      </c>
      <c r="J15" s="13">
        <v>1</v>
      </c>
      <c r="K15" s="13">
        <f t="shared" si="6"/>
        <v>0</v>
      </c>
      <c r="L15" s="13">
        <f t="shared" si="7"/>
        <v>1</v>
      </c>
      <c r="M15" s="13">
        <f t="shared" si="8"/>
        <v>0</v>
      </c>
      <c r="N15" s="14" t="s">
        <v>399</v>
      </c>
      <c r="O15" s="13">
        <v>25</v>
      </c>
      <c r="P15" s="13"/>
      <c r="Q15" s="13"/>
      <c r="R15" s="13"/>
      <c r="S15" s="14" t="s">
        <v>399</v>
      </c>
      <c r="T15" s="13">
        <v>15</v>
      </c>
      <c r="U15" s="13"/>
      <c r="V15" s="13"/>
      <c r="W15" s="13"/>
      <c r="X15" s="14"/>
      <c r="Y15" s="13"/>
      <c r="Z15" s="13"/>
      <c r="AA15" s="13"/>
      <c r="AB15" s="13"/>
      <c r="AC15" s="14"/>
      <c r="AD15" s="13"/>
      <c r="AE15" s="13"/>
      <c r="AF15" s="13"/>
      <c r="AG15" s="13"/>
      <c r="AH15" s="14"/>
      <c r="AI15" s="13"/>
      <c r="AJ15" s="13"/>
      <c r="AK15" s="13"/>
      <c r="AL15" s="13"/>
      <c r="AM15" s="14" t="s">
        <v>399</v>
      </c>
      <c r="AN15" s="13">
        <v>25</v>
      </c>
      <c r="AO15" s="13"/>
      <c r="AP15" s="13"/>
      <c r="AQ15" s="13"/>
      <c r="AR15" s="14"/>
      <c r="AS15" s="13"/>
      <c r="AT15" s="13"/>
      <c r="AU15" s="13"/>
      <c r="AV15" s="13"/>
      <c r="AW15" s="14"/>
      <c r="AX15" s="13"/>
      <c r="AY15" s="13"/>
      <c r="AZ15" s="13"/>
      <c r="BA15" s="13"/>
      <c r="BB15" s="14" t="s">
        <v>399</v>
      </c>
      <c r="BC15" s="13">
        <v>5</v>
      </c>
      <c r="BD15" s="13"/>
      <c r="BE15" s="13"/>
      <c r="BF15" s="13"/>
      <c r="BG15" s="14"/>
      <c r="BH15" s="13"/>
      <c r="BI15" s="13"/>
      <c r="BJ15" s="13"/>
      <c r="BK15" s="13"/>
      <c r="BL15" s="14" t="s">
        <v>399</v>
      </c>
      <c r="BM15" s="13">
        <v>5</v>
      </c>
      <c r="BN15" s="13"/>
      <c r="BO15" s="13"/>
      <c r="BP15" s="13"/>
      <c r="BQ15" s="14" t="s">
        <v>399</v>
      </c>
      <c r="BR15" s="13">
        <v>5</v>
      </c>
      <c r="BS15" s="13"/>
      <c r="BT15" s="13"/>
      <c r="BU15" s="13"/>
      <c r="BV15" s="14" t="s">
        <v>399</v>
      </c>
      <c r="BW15" s="13">
        <v>10</v>
      </c>
      <c r="BX15" s="13"/>
      <c r="BY15" s="13"/>
      <c r="BZ15" s="13"/>
      <c r="CA15" s="14"/>
      <c r="CB15" s="13"/>
      <c r="CC15" s="13"/>
      <c r="CD15" s="13"/>
      <c r="CE15" s="13"/>
      <c r="CF15" s="14" t="s">
        <v>399</v>
      </c>
      <c r="CG15" s="13">
        <v>25</v>
      </c>
      <c r="CH15" s="13"/>
      <c r="CI15" s="13"/>
      <c r="CJ15" s="13"/>
      <c r="CK15" s="14" t="s">
        <v>399</v>
      </c>
      <c r="CL15" s="13">
        <v>15</v>
      </c>
      <c r="CM15" s="13"/>
      <c r="CN15" s="13"/>
      <c r="CO15" s="13"/>
      <c r="CP15" s="14" t="s">
        <v>399</v>
      </c>
      <c r="CQ15" s="13">
        <v>35</v>
      </c>
      <c r="CR15" s="13"/>
      <c r="CS15" s="13"/>
      <c r="CT15" s="13"/>
      <c r="CU15" s="14"/>
      <c r="CV15" s="13"/>
      <c r="CW15" s="13"/>
      <c r="CX15" s="13"/>
      <c r="CY15" s="13"/>
      <c r="CZ15" s="14" t="s">
        <v>398</v>
      </c>
      <c r="DA15" s="13">
        <v>40</v>
      </c>
      <c r="DB15" s="13"/>
      <c r="DC15" s="13"/>
      <c r="DD15" s="13"/>
      <c r="DE15" s="14"/>
      <c r="DF15" s="13"/>
      <c r="DG15" s="13"/>
      <c r="DH15" s="13"/>
      <c r="DI15" s="27"/>
      <c r="DJ15" s="28"/>
      <c r="DK15" s="26"/>
      <c r="DL15" s="26"/>
      <c r="DM15" s="26"/>
      <c r="DN15" s="29"/>
      <c r="DO15" s="14" t="s">
        <v>399</v>
      </c>
      <c r="DP15" s="13"/>
      <c r="DQ15" s="13"/>
      <c r="DR15" s="13"/>
      <c r="DS15" s="27"/>
      <c r="DT15" s="28" t="s">
        <v>399</v>
      </c>
      <c r="DU15" s="26">
        <v>10</v>
      </c>
      <c r="DV15" s="221" t="s">
        <v>148</v>
      </c>
      <c r="DW15" s="26"/>
      <c r="DX15" s="29"/>
      <c r="DY15" s="28"/>
      <c r="DZ15" s="26"/>
      <c r="EA15" s="26"/>
      <c r="EB15" s="26"/>
      <c r="EC15" s="29"/>
      <c r="ED15" s="28" t="s">
        <v>398</v>
      </c>
      <c r="EE15" s="26">
        <v>70</v>
      </c>
      <c r="EF15" s="26"/>
      <c r="EG15" s="26"/>
      <c r="EH15" s="29"/>
      <c r="EI15" s="28"/>
      <c r="EJ15" s="26"/>
      <c r="EK15" s="26"/>
      <c r="EL15" s="26"/>
      <c r="EM15" s="29"/>
      <c r="EN15" s="14"/>
      <c r="EO15" s="13"/>
      <c r="EP15" s="13"/>
      <c r="EQ15" s="13"/>
      <c r="ER15" s="30"/>
      <c r="ES15" s="28"/>
      <c r="ET15" s="26"/>
      <c r="EU15" s="26"/>
      <c r="EV15" s="26"/>
      <c r="EW15" s="29"/>
      <c r="EX15" s="28"/>
      <c r="EY15" s="26"/>
      <c r="EZ15" s="26"/>
      <c r="FA15" s="26"/>
      <c r="FB15" s="29"/>
    </row>
    <row r="16" spans="1:238" x14ac:dyDescent="0.2">
      <c r="A16" s="75" t="s">
        <v>152</v>
      </c>
      <c r="B16" s="25" t="s">
        <v>100</v>
      </c>
      <c r="C16" s="9">
        <f>VLOOKUP(B16,'PRESENZE ALLENAMENTI'!$D$4:$F$57,3,0)</f>
        <v>23</v>
      </c>
      <c r="D16" s="13">
        <f t="shared" si="1"/>
        <v>22.826086956521738</v>
      </c>
      <c r="E16" s="13">
        <f t="shared" si="2"/>
        <v>525</v>
      </c>
      <c r="F16" s="13">
        <f t="shared" si="0"/>
        <v>43.75</v>
      </c>
      <c r="G16" s="13">
        <f t="shared" si="3"/>
        <v>6</v>
      </c>
      <c r="H16" s="13">
        <f t="shared" si="4"/>
        <v>6</v>
      </c>
      <c r="I16" s="13">
        <f t="shared" si="5"/>
        <v>0</v>
      </c>
      <c r="J16" s="13">
        <v>1</v>
      </c>
      <c r="K16" s="13">
        <f t="shared" si="6"/>
        <v>1</v>
      </c>
      <c r="L16" s="13">
        <f t="shared" si="7"/>
        <v>3</v>
      </c>
      <c r="M16" s="13">
        <f t="shared" si="8"/>
        <v>0</v>
      </c>
      <c r="N16" s="14" t="s">
        <v>399</v>
      </c>
      <c r="O16" s="13">
        <v>25</v>
      </c>
      <c r="P16" s="13"/>
      <c r="Q16" s="13"/>
      <c r="R16" s="13"/>
      <c r="S16" s="14" t="s">
        <v>398</v>
      </c>
      <c r="T16" s="13">
        <v>70</v>
      </c>
      <c r="U16" s="13"/>
      <c r="V16" s="13"/>
      <c r="W16" s="13"/>
      <c r="X16" s="14" t="s">
        <v>399</v>
      </c>
      <c r="Y16" s="13">
        <v>35</v>
      </c>
      <c r="Z16" s="185" t="s">
        <v>148</v>
      </c>
      <c r="AA16" s="13"/>
      <c r="AB16" s="13"/>
      <c r="AC16" s="14"/>
      <c r="AD16" s="13"/>
      <c r="AE16" s="13"/>
      <c r="AF16" s="13"/>
      <c r="AG16" s="13"/>
      <c r="AH16" s="14"/>
      <c r="AI16" s="13"/>
      <c r="AJ16" s="13"/>
      <c r="AK16" s="13"/>
      <c r="AL16" s="13"/>
      <c r="AM16" s="14"/>
      <c r="AN16" s="13"/>
      <c r="AO16" s="13"/>
      <c r="AP16" s="13"/>
      <c r="AQ16" s="13"/>
      <c r="AR16" s="14" t="s">
        <v>399</v>
      </c>
      <c r="AS16" s="13">
        <v>25</v>
      </c>
      <c r="AT16" s="13"/>
      <c r="AU16" s="13"/>
      <c r="AV16" s="13"/>
      <c r="AW16" s="14"/>
      <c r="AX16" s="13"/>
      <c r="AY16" s="13"/>
      <c r="AZ16" s="13"/>
      <c r="BA16" s="13"/>
      <c r="BB16" s="14"/>
      <c r="BC16" s="13"/>
      <c r="BD16" s="13"/>
      <c r="BE16" s="13"/>
      <c r="BF16" s="13"/>
      <c r="BG16" s="14"/>
      <c r="BH16" s="13"/>
      <c r="BI16" s="13"/>
      <c r="BJ16" s="13"/>
      <c r="BK16" s="13"/>
      <c r="BL16" s="14" t="s">
        <v>399</v>
      </c>
      <c r="BM16" s="13">
        <v>60</v>
      </c>
      <c r="BN16" s="13"/>
      <c r="BO16" s="13"/>
      <c r="BP16" s="13"/>
      <c r="BQ16" s="14"/>
      <c r="BR16" s="13"/>
      <c r="BS16" s="13"/>
      <c r="BT16" s="13"/>
      <c r="BU16" s="13"/>
      <c r="BV16" s="14"/>
      <c r="BW16" s="132"/>
      <c r="BX16" s="13"/>
      <c r="BY16" s="13"/>
      <c r="BZ16" s="13"/>
      <c r="CA16" s="14" t="s">
        <v>398</v>
      </c>
      <c r="CB16" s="13">
        <v>70</v>
      </c>
      <c r="CC16" s="185" t="s">
        <v>148</v>
      </c>
      <c r="CD16" s="13"/>
      <c r="CE16" s="13"/>
      <c r="CF16" s="14" t="s">
        <v>398</v>
      </c>
      <c r="CG16" s="13">
        <v>45</v>
      </c>
      <c r="CH16" s="185" t="s">
        <v>148</v>
      </c>
      <c r="CI16" s="13"/>
      <c r="CJ16" s="13"/>
      <c r="CK16" s="14"/>
      <c r="CL16" s="13"/>
      <c r="CM16" s="13"/>
      <c r="CN16" s="13"/>
      <c r="CO16" s="13"/>
      <c r="CP16" s="14" t="s">
        <v>399</v>
      </c>
      <c r="CQ16" s="13">
        <v>15</v>
      </c>
      <c r="CR16" s="13"/>
      <c r="CS16" s="13"/>
      <c r="CT16" s="13">
        <v>1</v>
      </c>
      <c r="CU16" s="14" t="s">
        <v>398</v>
      </c>
      <c r="CV16" s="13">
        <v>35</v>
      </c>
      <c r="CW16" s="13"/>
      <c r="CX16" s="13"/>
      <c r="CY16" s="13"/>
      <c r="CZ16" s="14"/>
      <c r="DA16" s="13"/>
      <c r="DB16" s="13"/>
      <c r="DC16" s="13"/>
      <c r="DD16" s="13"/>
      <c r="DE16" s="14"/>
      <c r="DF16" s="13"/>
      <c r="DG16" s="13"/>
      <c r="DH16" s="13"/>
      <c r="DI16" s="27"/>
      <c r="DJ16" s="28"/>
      <c r="DK16" s="26"/>
      <c r="DL16" s="26"/>
      <c r="DM16" s="26"/>
      <c r="DN16" s="29"/>
      <c r="DO16" s="14" t="s">
        <v>399</v>
      </c>
      <c r="DP16" s="13">
        <v>10</v>
      </c>
      <c r="DQ16" s="13"/>
      <c r="DR16" s="13"/>
      <c r="DS16" s="27"/>
      <c r="DT16" s="28" t="s">
        <v>398</v>
      </c>
      <c r="DU16" s="26">
        <v>70</v>
      </c>
      <c r="DV16" s="26"/>
      <c r="DW16" s="26"/>
      <c r="DX16" s="29"/>
      <c r="DY16" s="28" t="s">
        <v>399</v>
      </c>
      <c r="DZ16" s="26">
        <v>20</v>
      </c>
      <c r="EA16" s="26"/>
      <c r="EB16" s="26"/>
      <c r="EC16" s="29"/>
      <c r="ED16" s="28" t="s">
        <v>398</v>
      </c>
      <c r="EE16" s="26">
        <v>70</v>
      </c>
      <c r="EF16" s="26"/>
      <c r="EG16" s="26"/>
      <c r="EH16" s="29"/>
      <c r="EI16" s="28"/>
      <c r="EJ16" s="26"/>
      <c r="EK16" s="26"/>
      <c r="EL16" s="26"/>
      <c r="EM16" s="29"/>
      <c r="EN16" s="14"/>
      <c r="EO16" s="13"/>
      <c r="EP16" s="13"/>
      <c r="EQ16" s="13"/>
      <c r="ER16" s="30"/>
      <c r="ES16" s="28"/>
      <c r="ET16" s="26"/>
      <c r="EU16" s="26"/>
      <c r="EV16" s="26"/>
      <c r="EW16" s="29"/>
      <c r="EX16" s="28"/>
      <c r="EY16" s="26"/>
      <c r="EZ16" s="26"/>
      <c r="FA16" s="26"/>
      <c r="FB16" s="29"/>
    </row>
    <row r="17" spans="1:158" ht="13.5" hidden="1" customHeight="1" thickBot="1" x14ac:dyDescent="0.25">
      <c r="A17" s="75" t="s">
        <v>152</v>
      </c>
      <c r="B17" s="25" t="s">
        <v>149</v>
      </c>
      <c r="C17" s="9" t="e">
        <f>VLOOKUP(B17,'PRESENZE ALLENAMENTI'!$D$4:$F$57,3,0)</f>
        <v>#N/A</v>
      </c>
      <c r="D17" s="13" t="e">
        <f t="shared" si="1"/>
        <v>#N/A</v>
      </c>
      <c r="E17" s="13">
        <f t="shared" si="2"/>
        <v>0</v>
      </c>
      <c r="F17" s="13" t="e">
        <f t="shared" si="0"/>
        <v>#DIV/0!</v>
      </c>
      <c r="G17" s="13">
        <f t="shared" si="3"/>
        <v>0</v>
      </c>
      <c r="H17" s="13">
        <f t="shared" si="4"/>
        <v>0</v>
      </c>
      <c r="I17" s="13">
        <f t="shared" si="5"/>
        <v>0</v>
      </c>
      <c r="J17" s="13"/>
      <c r="K17" s="13">
        <f t="shared" si="6"/>
        <v>0</v>
      </c>
      <c r="L17" s="13">
        <f t="shared" si="7"/>
        <v>0</v>
      </c>
      <c r="M17" s="13">
        <f t="shared" si="8"/>
        <v>0</v>
      </c>
      <c r="N17" s="14"/>
      <c r="O17" s="13"/>
      <c r="P17" s="13"/>
      <c r="Q17" s="13"/>
      <c r="R17" s="13"/>
      <c r="S17" s="14"/>
      <c r="T17" s="13"/>
      <c r="U17" s="13"/>
      <c r="V17" s="13"/>
      <c r="W17" s="13"/>
      <c r="X17" s="14"/>
      <c r="Y17" s="13"/>
      <c r="Z17" s="13"/>
      <c r="AA17" s="13"/>
      <c r="AB17" s="13"/>
      <c r="AC17" s="14"/>
      <c r="AD17" s="13"/>
      <c r="AE17" s="13"/>
      <c r="AF17" s="13"/>
      <c r="AG17" s="13"/>
      <c r="AH17" s="14"/>
      <c r="AI17" s="13"/>
      <c r="AJ17" s="13"/>
      <c r="AK17" s="13"/>
      <c r="AL17" s="13"/>
      <c r="AM17" s="14"/>
      <c r="AN17" s="13"/>
      <c r="AO17" s="13"/>
      <c r="AP17" s="13"/>
      <c r="AQ17" s="13"/>
      <c r="AR17" s="14"/>
      <c r="AS17" s="13"/>
      <c r="AT17" s="13"/>
      <c r="AU17" s="13"/>
      <c r="AV17" s="13"/>
      <c r="AW17" s="14"/>
      <c r="AX17" s="13"/>
      <c r="AY17" s="13"/>
      <c r="AZ17" s="13"/>
      <c r="BA17" s="13"/>
      <c r="BB17" s="14"/>
      <c r="BC17" s="13"/>
      <c r="BD17" s="13"/>
      <c r="BE17" s="13"/>
      <c r="BF17" s="13"/>
      <c r="BG17" s="14"/>
      <c r="BH17" s="13"/>
      <c r="BI17" s="13"/>
      <c r="BJ17" s="13"/>
      <c r="BK17" s="13"/>
      <c r="BL17" s="14"/>
      <c r="BM17" s="13"/>
      <c r="BN17" s="13"/>
      <c r="BO17" s="13"/>
      <c r="BP17" s="13"/>
      <c r="BQ17" s="14"/>
      <c r="BR17" s="13"/>
      <c r="BS17" s="13"/>
      <c r="BT17" s="13"/>
      <c r="BU17" s="13"/>
      <c r="BV17" s="14"/>
      <c r="BW17" s="13"/>
      <c r="BX17" s="13"/>
      <c r="BY17" s="13"/>
      <c r="BZ17" s="13"/>
      <c r="CA17" s="14"/>
      <c r="CB17" s="13"/>
      <c r="CC17" s="13"/>
      <c r="CD17" s="13"/>
      <c r="CE17" s="13"/>
      <c r="CF17" s="14"/>
      <c r="CG17" s="13"/>
      <c r="CH17" s="13"/>
      <c r="CI17" s="13"/>
      <c r="CJ17" s="13"/>
      <c r="CK17" s="14"/>
      <c r="CL17" s="13"/>
      <c r="CM17" s="13"/>
      <c r="CN17" s="13"/>
      <c r="CO17" s="13"/>
      <c r="CP17" s="14"/>
      <c r="CQ17" s="13"/>
      <c r="CR17" s="13"/>
      <c r="CS17" s="13"/>
      <c r="CT17" s="13"/>
      <c r="CU17" s="14"/>
      <c r="CV17" s="13"/>
      <c r="CW17" s="13"/>
      <c r="CX17" s="13"/>
      <c r="CY17" s="13"/>
      <c r="CZ17" s="14"/>
      <c r="DA17" s="13"/>
      <c r="DB17" s="13"/>
      <c r="DC17" s="13"/>
      <c r="DD17" s="13"/>
      <c r="DE17" s="14"/>
      <c r="DF17" s="13"/>
      <c r="DG17" s="13"/>
      <c r="DH17" s="13"/>
      <c r="DI17" s="27"/>
      <c r="DJ17" s="28"/>
      <c r="DK17" s="26"/>
      <c r="DL17" s="26"/>
      <c r="DM17" s="26"/>
      <c r="DN17" s="29"/>
      <c r="DO17" s="14"/>
      <c r="DP17" s="13"/>
      <c r="DQ17" s="13"/>
      <c r="DR17" s="13"/>
      <c r="DS17" s="27"/>
      <c r="DT17" s="28"/>
      <c r="DU17" s="26"/>
      <c r="DV17" s="26"/>
      <c r="DW17" s="26"/>
      <c r="DX17" s="29"/>
      <c r="DY17" s="28"/>
      <c r="DZ17" s="26"/>
      <c r="EA17" s="26"/>
      <c r="EB17" s="26"/>
      <c r="EC17" s="29"/>
      <c r="ED17" s="28"/>
      <c r="EE17" s="26"/>
      <c r="EF17" s="26"/>
      <c r="EG17" s="26"/>
      <c r="EH17" s="29"/>
      <c r="EI17" s="28"/>
      <c r="EJ17" s="26"/>
      <c r="EK17" s="26"/>
      <c r="EL17" s="26"/>
      <c r="EM17" s="29"/>
      <c r="EN17" s="14"/>
      <c r="EO17" s="13"/>
      <c r="EP17" s="13"/>
      <c r="EQ17" s="13"/>
      <c r="ER17" s="30"/>
      <c r="ES17" s="28"/>
      <c r="ET17" s="26"/>
      <c r="EU17" s="26"/>
      <c r="EV17" s="26"/>
      <c r="EW17" s="29"/>
      <c r="EX17" s="28"/>
      <c r="EY17" s="26"/>
      <c r="EZ17" s="26"/>
      <c r="FA17" s="26"/>
      <c r="FB17" s="29"/>
    </row>
    <row r="18" spans="1:158" x14ac:dyDescent="0.2">
      <c r="A18" s="75" t="s">
        <v>152</v>
      </c>
      <c r="B18" s="25" t="s">
        <v>370</v>
      </c>
      <c r="C18" s="9">
        <f>VLOOKUP(B18,'PRESENZE ALLENAMENTI'!$D$4:$F$57,3,0)</f>
        <v>4</v>
      </c>
      <c r="D18" s="13">
        <f t="shared" si="1"/>
        <v>76.25</v>
      </c>
      <c r="E18" s="13">
        <f t="shared" si="2"/>
        <v>305</v>
      </c>
      <c r="F18" s="13">
        <f t="shared" si="0"/>
        <v>50.833333333333336</v>
      </c>
      <c r="G18" s="13">
        <f t="shared" si="3"/>
        <v>5</v>
      </c>
      <c r="H18" s="13">
        <f t="shared" si="4"/>
        <v>1</v>
      </c>
      <c r="I18" s="13">
        <f t="shared" si="5"/>
        <v>0</v>
      </c>
      <c r="J18" s="13"/>
      <c r="K18" s="13">
        <f t="shared" si="6"/>
        <v>0</v>
      </c>
      <c r="L18" s="13">
        <f t="shared" si="7"/>
        <v>0</v>
      </c>
      <c r="M18" s="13">
        <f t="shared" si="8"/>
        <v>0</v>
      </c>
      <c r="N18" s="14" t="s">
        <v>399</v>
      </c>
      <c r="O18" s="13">
        <v>35</v>
      </c>
      <c r="P18" s="13"/>
      <c r="Q18" s="13"/>
      <c r="R18" s="13"/>
      <c r="S18" s="14"/>
      <c r="T18" s="13"/>
      <c r="U18" s="13"/>
      <c r="V18" s="13"/>
      <c r="W18" s="13"/>
      <c r="X18" s="14"/>
      <c r="Y18" s="13"/>
      <c r="Z18" s="13"/>
      <c r="AA18" s="13"/>
      <c r="AB18" s="13"/>
      <c r="AC18" s="14"/>
      <c r="AD18" s="13"/>
      <c r="AE18" s="13"/>
      <c r="AF18" s="13"/>
      <c r="AG18" s="13"/>
      <c r="AH18" s="14"/>
      <c r="AI18" s="13"/>
      <c r="AJ18" s="13"/>
      <c r="AK18" s="13"/>
      <c r="AL18" s="13"/>
      <c r="AM18" s="14"/>
      <c r="AN18" s="13"/>
      <c r="AO18" s="13"/>
      <c r="AP18" s="13"/>
      <c r="AQ18" s="13"/>
      <c r="AR18" s="14"/>
      <c r="AS18" s="13"/>
      <c r="AT18" s="13"/>
      <c r="AU18" s="13"/>
      <c r="AV18" s="13"/>
      <c r="AW18" s="14"/>
      <c r="AX18" s="13"/>
      <c r="AY18" s="13"/>
      <c r="AZ18" s="13"/>
      <c r="BA18" s="13"/>
      <c r="BB18" s="14"/>
      <c r="BC18" s="13"/>
      <c r="BD18" s="13"/>
      <c r="BE18" s="13"/>
      <c r="BF18" s="13"/>
      <c r="BG18" s="14"/>
      <c r="BH18" s="13"/>
      <c r="BI18" s="13"/>
      <c r="BJ18" s="13"/>
      <c r="BK18" s="13"/>
      <c r="BL18" s="14"/>
      <c r="BM18" s="13"/>
      <c r="BN18" s="13"/>
      <c r="BO18" s="13"/>
      <c r="BP18" s="13"/>
      <c r="BQ18" s="14"/>
      <c r="BR18" s="13"/>
      <c r="BS18" s="13"/>
      <c r="BT18" s="13"/>
      <c r="BU18" s="13"/>
      <c r="BV18" s="14" t="s">
        <v>398</v>
      </c>
      <c r="BW18" s="13">
        <v>65</v>
      </c>
      <c r="BX18" s="13"/>
      <c r="BY18" s="13"/>
      <c r="BZ18" s="13"/>
      <c r="CA18" s="14" t="s">
        <v>398</v>
      </c>
      <c r="CB18" s="13">
        <v>70</v>
      </c>
      <c r="CC18" s="13"/>
      <c r="CD18" s="13"/>
      <c r="CE18" s="13"/>
      <c r="CF18" s="14"/>
      <c r="CG18" s="13"/>
      <c r="CH18" s="13"/>
      <c r="CI18" s="13"/>
      <c r="CJ18" s="13"/>
      <c r="CK18" s="14"/>
      <c r="CL18" s="13"/>
      <c r="CM18" s="13"/>
      <c r="CN18" s="13"/>
      <c r="CO18" s="13"/>
      <c r="CP18" s="14"/>
      <c r="CQ18" s="13"/>
      <c r="CR18" s="13"/>
      <c r="CS18" s="13"/>
      <c r="CT18" s="13"/>
      <c r="CU18" s="14"/>
      <c r="CV18" s="13"/>
      <c r="CW18" s="13"/>
      <c r="CX18" s="13"/>
      <c r="CY18" s="13"/>
      <c r="CZ18" s="14"/>
      <c r="DA18" s="13"/>
      <c r="DB18" s="13"/>
      <c r="DC18" s="13"/>
      <c r="DD18" s="13"/>
      <c r="DE18" s="14" t="s">
        <v>398</v>
      </c>
      <c r="DF18" s="13">
        <v>70</v>
      </c>
      <c r="DG18" s="13"/>
      <c r="DH18" s="13"/>
      <c r="DI18" s="27"/>
      <c r="DJ18" s="28" t="s">
        <v>398</v>
      </c>
      <c r="DK18" s="26">
        <v>60</v>
      </c>
      <c r="DL18" s="26"/>
      <c r="DM18" s="26"/>
      <c r="DN18" s="29"/>
      <c r="DO18" s="14" t="s">
        <v>398</v>
      </c>
      <c r="DP18" s="13">
        <v>25</v>
      </c>
      <c r="DQ18" s="13"/>
      <c r="DR18" s="13"/>
      <c r="DS18" s="27"/>
      <c r="DT18" s="28" t="s">
        <v>399</v>
      </c>
      <c r="DU18" s="26">
        <v>15</v>
      </c>
      <c r="DV18" s="26"/>
      <c r="DW18" s="26"/>
      <c r="DX18" s="29"/>
      <c r="DY18" s="28"/>
      <c r="DZ18" s="26"/>
      <c r="EA18" s="26"/>
      <c r="EB18" s="26"/>
      <c r="EC18" s="29"/>
      <c r="ED18" s="28"/>
      <c r="EE18" s="26"/>
      <c r="EF18" s="26"/>
      <c r="EG18" s="26"/>
      <c r="EH18" s="29"/>
      <c r="EI18" s="28"/>
      <c r="EJ18" s="26"/>
      <c r="EK18" s="26"/>
      <c r="EL18" s="26"/>
      <c r="EM18" s="29"/>
      <c r="EN18" s="14"/>
      <c r="EO18" s="13"/>
      <c r="EP18" s="13"/>
      <c r="EQ18" s="13"/>
      <c r="ER18" s="30"/>
      <c r="ES18" s="28"/>
      <c r="ET18" s="26"/>
      <c r="EU18" s="26"/>
      <c r="EV18" s="26"/>
      <c r="EW18" s="29"/>
      <c r="EX18" s="28"/>
      <c r="EY18" s="26"/>
      <c r="EZ18" s="26"/>
      <c r="FA18" s="26"/>
      <c r="FB18" s="29"/>
    </row>
    <row r="19" spans="1:158" x14ac:dyDescent="0.2">
      <c r="A19" s="75" t="s">
        <v>152</v>
      </c>
      <c r="B19" s="25" t="s">
        <v>351</v>
      </c>
      <c r="C19" s="9">
        <f>VLOOKUP(B19,'PRESENZE ALLENAMENTI'!$D$4:$F$57,3,0)</f>
        <v>33</v>
      </c>
      <c r="D19" s="13">
        <f t="shared" si="1"/>
        <v>37.121212121212125</v>
      </c>
      <c r="E19" s="13">
        <f t="shared" si="2"/>
        <v>1225</v>
      </c>
      <c r="F19" s="13">
        <f t="shared" si="0"/>
        <v>64.473684210526315</v>
      </c>
      <c r="G19" s="13">
        <f t="shared" si="3"/>
        <v>17</v>
      </c>
      <c r="H19" s="13">
        <f t="shared" si="4"/>
        <v>2</v>
      </c>
      <c r="I19" s="13">
        <f t="shared" si="5"/>
        <v>0</v>
      </c>
      <c r="J19" s="13"/>
      <c r="K19" s="13">
        <f t="shared" si="6"/>
        <v>0</v>
      </c>
      <c r="L19" s="13">
        <f t="shared" si="7"/>
        <v>0</v>
      </c>
      <c r="M19" s="13">
        <f t="shared" si="8"/>
        <v>0</v>
      </c>
      <c r="N19" s="14" t="s">
        <v>398</v>
      </c>
      <c r="O19" s="13">
        <v>45</v>
      </c>
      <c r="P19" s="13"/>
      <c r="Q19" s="13"/>
      <c r="R19" s="13"/>
      <c r="S19" s="14"/>
      <c r="T19" s="13"/>
      <c r="U19" s="13"/>
      <c r="V19" s="13"/>
      <c r="W19" s="13"/>
      <c r="X19" s="14" t="s">
        <v>398</v>
      </c>
      <c r="Y19" s="13">
        <v>70</v>
      </c>
      <c r="Z19" s="13"/>
      <c r="AA19" s="13"/>
      <c r="AB19" s="13"/>
      <c r="AC19" s="14" t="s">
        <v>398</v>
      </c>
      <c r="AD19" s="13">
        <v>70</v>
      </c>
      <c r="AE19" s="13"/>
      <c r="AF19" s="13"/>
      <c r="AG19" s="13"/>
      <c r="AH19" s="14" t="s">
        <v>398</v>
      </c>
      <c r="AI19" s="13">
        <v>70</v>
      </c>
      <c r="AJ19" s="13"/>
      <c r="AK19" s="13"/>
      <c r="AL19" s="13"/>
      <c r="AM19" s="14"/>
      <c r="AN19" s="13"/>
      <c r="AO19" s="13"/>
      <c r="AP19" s="13"/>
      <c r="AQ19" s="13"/>
      <c r="AR19" s="14" t="s">
        <v>399</v>
      </c>
      <c r="AS19" s="13">
        <v>10</v>
      </c>
      <c r="AT19" s="13"/>
      <c r="AU19" s="13"/>
      <c r="AV19" s="13"/>
      <c r="AW19" s="14"/>
      <c r="AX19" s="13"/>
      <c r="AY19" s="13"/>
      <c r="AZ19" s="13"/>
      <c r="BA19" s="13"/>
      <c r="BB19" s="14"/>
      <c r="BC19" s="13"/>
      <c r="BD19" s="13"/>
      <c r="BE19" s="13"/>
      <c r="BF19" s="13"/>
      <c r="BG19" s="14" t="s">
        <v>399</v>
      </c>
      <c r="BH19" s="13">
        <v>25</v>
      </c>
      <c r="BI19" s="13"/>
      <c r="BJ19" s="13"/>
      <c r="BK19" s="13"/>
      <c r="BL19" s="14" t="s">
        <v>398</v>
      </c>
      <c r="BM19" s="13">
        <v>70</v>
      </c>
      <c r="BN19" s="13"/>
      <c r="BO19" s="13"/>
      <c r="BP19" s="13"/>
      <c r="BQ19" s="14" t="s">
        <v>398</v>
      </c>
      <c r="BR19" s="13">
        <v>70</v>
      </c>
      <c r="BS19" s="13"/>
      <c r="BT19" s="13"/>
      <c r="BU19" s="13"/>
      <c r="BV19" s="14" t="s">
        <v>398</v>
      </c>
      <c r="BW19" s="13">
        <v>70</v>
      </c>
      <c r="BX19" s="13"/>
      <c r="BY19" s="13"/>
      <c r="BZ19" s="13"/>
      <c r="CA19" s="14"/>
      <c r="CB19" s="13"/>
      <c r="CC19" s="13"/>
      <c r="CD19" s="13"/>
      <c r="CE19" s="13"/>
      <c r="CF19" s="14" t="s">
        <v>398</v>
      </c>
      <c r="CG19" s="13">
        <v>70</v>
      </c>
      <c r="CH19" s="13"/>
      <c r="CI19" s="13"/>
      <c r="CJ19" s="13"/>
      <c r="CK19" s="14"/>
      <c r="CL19" s="13"/>
      <c r="CM19" s="13"/>
      <c r="CN19" s="13"/>
      <c r="CO19" s="13"/>
      <c r="CP19" s="14" t="s">
        <v>398</v>
      </c>
      <c r="CQ19" s="13">
        <v>70</v>
      </c>
      <c r="CR19" s="13"/>
      <c r="CS19" s="13"/>
      <c r="CT19" s="13"/>
      <c r="CU19" s="14" t="s">
        <v>398</v>
      </c>
      <c r="CV19" s="13">
        <v>70</v>
      </c>
      <c r="CW19" s="13"/>
      <c r="CX19" s="13"/>
      <c r="CY19" s="13"/>
      <c r="CZ19" s="14"/>
      <c r="DA19" s="13"/>
      <c r="DB19" s="13"/>
      <c r="DC19" s="13"/>
      <c r="DD19" s="13"/>
      <c r="DE19" s="14" t="s">
        <v>398</v>
      </c>
      <c r="DF19" s="13">
        <v>70</v>
      </c>
      <c r="DG19" s="13"/>
      <c r="DH19" s="13"/>
      <c r="DI19" s="27"/>
      <c r="DJ19" s="28" t="s">
        <v>398</v>
      </c>
      <c r="DK19" s="26">
        <v>70</v>
      </c>
      <c r="DL19" s="26"/>
      <c r="DM19" s="26"/>
      <c r="DN19" s="29"/>
      <c r="DO19" s="14" t="s">
        <v>398</v>
      </c>
      <c r="DP19" s="13">
        <v>70</v>
      </c>
      <c r="DQ19" s="13"/>
      <c r="DR19" s="13"/>
      <c r="DS19" s="27"/>
      <c r="DT19" s="28" t="s">
        <v>398</v>
      </c>
      <c r="DU19" s="26">
        <v>70</v>
      </c>
      <c r="DV19" s="26"/>
      <c r="DW19" s="26"/>
      <c r="DX19" s="29"/>
      <c r="DY19" s="28" t="s">
        <v>398</v>
      </c>
      <c r="DZ19" s="26">
        <v>70</v>
      </c>
      <c r="EA19" s="26"/>
      <c r="EB19" s="26"/>
      <c r="EC19" s="29"/>
      <c r="ED19" s="28"/>
      <c r="EE19" s="26"/>
      <c r="EF19" s="26"/>
      <c r="EG19" s="26"/>
      <c r="EH19" s="29"/>
      <c r="EI19" s="28" t="s">
        <v>398</v>
      </c>
      <c r="EJ19" s="26">
        <v>70</v>
      </c>
      <c r="EK19" s="26"/>
      <c r="EL19" s="26"/>
      <c r="EM19" s="29"/>
      <c r="EN19" s="14" t="s">
        <v>398</v>
      </c>
      <c r="EO19" s="13">
        <v>70</v>
      </c>
      <c r="EP19" s="13"/>
      <c r="EQ19" s="13"/>
      <c r="ER19" s="30"/>
      <c r="ES19" s="28"/>
      <c r="ET19" s="26"/>
      <c r="EU19" s="26"/>
      <c r="EV19" s="26"/>
      <c r="EW19" s="29"/>
      <c r="EX19" s="28" t="s">
        <v>398</v>
      </c>
      <c r="EY19" s="26">
        <v>70</v>
      </c>
      <c r="EZ19" s="26"/>
      <c r="FA19" s="26"/>
      <c r="FB19" s="29"/>
    </row>
    <row r="20" spans="1:158" x14ac:dyDescent="0.2">
      <c r="A20" s="75" t="s">
        <v>152</v>
      </c>
      <c r="B20" s="25" t="s">
        <v>108</v>
      </c>
      <c r="C20" s="9">
        <f>VLOOKUP(B20,'PRESENZE ALLENAMENTI'!$D$4:$F$57,3,0)</f>
        <v>11</v>
      </c>
      <c r="D20" s="13">
        <f t="shared" si="1"/>
        <v>8.1818181818181817</v>
      </c>
      <c r="E20" s="13">
        <f t="shared" si="2"/>
        <v>90</v>
      </c>
      <c r="F20" s="13">
        <f t="shared" si="0"/>
        <v>12.857142857142858</v>
      </c>
      <c r="G20" s="13">
        <f t="shared" si="3"/>
        <v>1</v>
      </c>
      <c r="H20" s="13">
        <f t="shared" si="4"/>
        <v>6</v>
      </c>
      <c r="I20" s="13">
        <f t="shared" si="5"/>
        <v>0</v>
      </c>
      <c r="J20" s="13">
        <v>1</v>
      </c>
      <c r="K20" s="13">
        <f t="shared" si="6"/>
        <v>0</v>
      </c>
      <c r="L20" s="13">
        <f t="shared" si="7"/>
        <v>0</v>
      </c>
      <c r="M20" s="13">
        <f t="shared" si="8"/>
        <v>0</v>
      </c>
      <c r="N20" s="14" t="s">
        <v>399</v>
      </c>
      <c r="O20" s="13">
        <v>35</v>
      </c>
      <c r="P20" s="13"/>
      <c r="Q20" s="13"/>
      <c r="R20" s="13"/>
      <c r="S20" s="14"/>
      <c r="T20" s="13"/>
      <c r="U20" s="13"/>
      <c r="V20" s="13"/>
      <c r="W20" s="13"/>
      <c r="X20" s="14"/>
      <c r="Y20" s="13"/>
      <c r="Z20" s="13"/>
      <c r="AA20" s="13"/>
      <c r="AB20" s="13"/>
      <c r="AC20" s="14" t="s">
        <v>399</v>
      </c>
      <c r="AD20" s="13">
        <v>5</v>
      </c>
      <c r="AE20" s="13"/>
      <c r="AF20" s="13"/>
      <c r="AG20" s="13"/>
      <c r="AH20" s="14"/>
      <c r="AI20" s="13"/>
      <c r="AJ20" s="13"/>
      <c r="AK20" s="13"/>
      <c r="AL20" s="13"/>
      <c r="AM20" s="14" t="s">
        <v>399</v>
      </c>
      <c r="AN20" s="13">
        <v>10</v>
      </c>
      <c r="AO20" s="13"/>
      <c r="AP20" s="13"/>
      <c r="AQ20" s="13"/>
      <c r="AR20" s="14"/>
      <c r="AS20" s="13"/>
      <c r="AT20" s="13"/>
      <c r="AU20" s="13"/>
      <c r="AV20" s="13"/>
      <c r="AW20" s="14"/>
      <c r="AX20" s="13"/>
      <c r="AY20" s="13"/>
      <c r="AZ20" s="13"/>
      <c r="BA20" s="13"/>
      <c r="BB20" s="14"/>
      <c r="BC20" s="13"/>
      <c r="BD20" s="13"/>
      <c r="BE20" s="13"/>
      <c r="BF20" s="13"/>
      <c r="BG20" s="14"/>
      <c r="BH20" s="13"/>
      <c r="BI20" s="13"/>
      <c r="BJ20" s="13"/>
      <c r="BK20" s="13"/>
      <c r="BL20" s="14"/>
      <c r="BM20" s="13"/>
      <c r="BN20" s="13"/>
      <c r="BO20" s="13"/>
      <c r="BP20" s="13"/>
      <c r="BQ20" s="14"/>
      <c r="BR20" s="13"/>
      <c r="BS20" s="13"/>
      <c r="BT20" s="13"/>
      <c r="BU20" s="13"/>
      <c r="BV20" s="14"/>
      <c r="BW20" s="13"/>
      <c r="BX20" s="13"/>
      <c r="BY20" s="13"/>
      <c r="BZ20" s="13"/>
      <c r="CA20" s="14"/>
      <c r="CB20" s="13"/>
      <c r="CC20" s="13"/>
      <c r="CD20" s="13"/>
      <c r="CE20" s="13"/>
      <c r="CF20" s="14" t="s">
        <v>399</v>
      </c>
      <c r="CG20" s="13">
        <v>15</v>
      </c>
      <c r="CH20" s="13"/>
      <c r="CI20" s="13"/>
      <c r="CJ20" s="13"/>
      <c r="CK20" s="14" t="s">
        <v>399</v>
      </c>
      <c r="CL20" s="13">
        <v>15</v>
      </c>
      <c r="CM20" s="13"/>
      <c r="CN20" s="13"/>
      <c r="CO20" s="13"/>
      <c r="CP20" s="14" t="s">
        <v>399</v>
      </c>
      <c r="CQ20" s="13">
        <v>5</v>
      </c>
      <c r="CR20" s="13"/>
      <c r="CS20" s="13"/>
      <c r="CT20" s="13"/>
      <c r="CU20" s="14"/>
      <c r="CV20" s="13"/>
      <c r="CW20" s="13"/>
      <c r="CX20" s="13"/>
      <c r="CY20" s="13"/>
      <c r="CZ20" s="14" t="s">
        <v>399</v>
      </c>
      <c r="DA20" s="13">
        <v>15</v>
      </c>
      <c r="DB20" s="13"/>
      <c r="DC20" s="13"/>
      <c r="DD20" s="13"/>
      <c r="DE20" s="14"/>
      <c r="DF20" s="13"/>
      <c r="DG20" s="13"/>
      <c r="DH20" s="13"/>
      <c r="DI20" s="27"/>
      <c r="DJ20" s="28" t="s">
        <v>398</v>
      </c>
      <c r="DK20" s="26">
        <v>25</v>
      </c>
      <c r="DL20" s="26"/>
      <c r="DM20" s="26"/>
      <c r="DN20" s="29"/>
      <c r="DO20" s="14"/>
      <c r="DP20" s="13"/>
      <c r="DQ20" s="13"/>
      <c r="DR20" s="13"/>
      <c r="DS20" s="27"/>
      <c r="DT20" s="28"/>
      <c r="DU20" s="26"/>
      <c r="DV20" s="26"/>
      <c r="DW20" s="26"/>
      <c r="DX20" s="29"/>
      <c r="DY20" s="28"/>
      <c r="DZ20" s="26"/>
      <c r="EA20" s="26"/>
      <c r="EB20" s="26"/>
      <c r="EC20" s="29"/>
      <c r="ED20" s="28"/>
      <c r="EE20" s="26"/>
      <c r="EF20" s="26"/>
      <c r="EG20" s="26"/>
      <c r="EH20" s="29"/>
      <c r="EI20" s="28"/>
      <c r="EJ20" s="26"/>
      <c r="EK20" s="26"/>
      <c r="EL20" s="26"/>
      <c r="EM20" s="29"/>
      <c r="EN20" s="14"/>
      <c r="EO20" s="13"/>
      <c r="EP20" s="13"/>
      <c r="EQ20" s="13"/>
      <c r="ER20" s="30"/>
      <c r="ES20" s="28"/>
      <c r="ET20" s="26"/>
      <c r="EU20" s="26"/>
      <c r="EV20" s="26"/>
      <c r="EW20" s="29"/>
      <c r="EX20" s="28"/>
      <c r="EY20" s="26"/>
      <c r="EZ20" s="26"/>
      <c r="FA20" s="26"/>
      <c r="FB20" s="29"/>
    </row>
    <row r="21" spans="1:158" x14ac:dyDescent="0.2">
      <c r="A21" s="75" t="s">
        <v>152</v>
      </c>
      <c r="B21" s="25" t="s">
        <v>392</v>
      </c>
      <c r="C21" s="9">
        <f>VLOOKUP(B21,'PRESENZE ALLENAMENTI'!$D$4:$F$57,3,0)</f>
        <v>9</v>
      </c>
      <c r="D21" s="13">
        <f t="shared" si="1"/>
        <v>26.666666666666668</v>
      </c>
      <c r="E21" s="13">
        <f t="shared" si="2"/>
        <v>240</v>
      </c>
      <c r="F21" s="13">
        <f t="shared" si="0"/>
        <v>26.666666666666668</v>
      </c>
      <c r="G21" s="13">
        <f t="shared" si="3"/>
        <v>2</v>
      </c>
      <c r="H21" s="13">
        <f t="shared" si="4"/>
        <v>7</v>
      </c>
      <c r="I21" s="13">
        <f t="shared" si="5"/>
        <v>0</v>
      </c>
      <c r="J21" s="13">
        <v>1</v>
      </c>
      <c r="K21" s="13">
        <f t="shared" si="6"/>
        <v>1</v>
      </c>
      <c r="L21" s="13">
        <f t="shared" si="7"/>
        <v>0</v>
      </c>
      <c r="M21" s="13">
        <f t="shared" si="8"/>
        <v>0</v>
      </c>
      <c r="N21" s="14"/>
      <c r="O21" s="13"/>
      <c r="P21" s="13"/>
      <c r="Q21" s="13"/>
      <c r="R21" s="13"/>
      <c r="S21" s="14"/>
      <c r="T21" s="13"/>
      <c r="U21" s="13"/>
      <c r="V21" s="13"/>
      <c r="W21" s="13"/>
      <c r="X21" s="14"/>
      <c r="Y21" s="13"/>
      <c r="Z21" s="13"/>
      <c r="AA21" s="13"/>
      <c r="AB21" s="13"/>
      <c r="AC21" s="14"/>
      <c r="AD21" s="13"/>
      <c r="AE21" s="13"/>
      <c r="AF21" s="13"/>
      <c r="AG21" s="13"/>
      <c r="AH21" s="14"/>
      <c r="AI21" s="13"/>
      <c r="AJ21" s="13"/>
      <c r="AK21" s="13"/>
      <c r="AL21" s="13"/>
      <c r="AM21" s="14"/>
      <c r="AN21" s="13"/>
      <c r="AO21" s="13"/>
      <c r="AP21" s="13"/>
      <c r="AQ21" s="13"/>
      <c r="AR21" s="14" t="s">
        <v>399</v>
      </c>
      <c r="AS21" s="13">
        <v>20</v>
      </c>
      <c r="AT21" s="13"/>
      <c r="AU21" s="13"/>
      <c r="AV21" s="13"/>
      <c r="AW21" s="14"/>
      <c r="AX21" s="13"/>
      <c r="AY21" s="13"/>
      <c r="AZ21" s="13"/>
      <c r="BA21" s="13"/>
      <c r="BB21" s="14" t="s">
        <v>399</v>
      </c>
      <c r="BC21" s="13">
        <v>20</v>
      </c>
      <c r="BD21" s="13"/>
      <c r="BE21" s="13"/>
      <c r="BF21" s="13">
        <v>1</v>
      </c>
      <c r="BG21" s="14" t="s">
        <v>399</v>
      </c>
      <c r="BH21" s="13">
        <v>10</v>
      </c>
      <c r="BI21" s="13"/>
      <c r="BJ21" s="13"/>
      <c r="BK21" s="13"/>
      <c r="BL21" s="14"/>
      <c r="BM21" s="13"/>
      <c r="BN21" s="13"/>
      <c r="BO21" s="13"/>
      <c r="BP21" s="13"/>
      <c r="BQ21" s="14"/>
      <c r="BR21" s="13"/>
      <c r="BS21" s="13"/>
      <c r="BT21" s="13"/>
      <c r="BU21" s="13"/>
      <c r="BV21" s="14"/>
      <c r="BW21" s="13"/>
      <c r="BX21" s="13"/>
      <c r="BY21" s="13"/>
      <c r="BZ21" s="13"/>
      <c r="CA21" s="14"/>
      <c r="CB21" s="13"/>
      <c r="CC21" s="13"/>
      <c r="CD21" s="13"/>
      <c r="CE21" s="78"/>
      <c r="CF21" s="14"/>
      <c r="CG21" s="13"/>
      <c r="CH21" s="13"/>
      <c r="CI21" s="13"/>
      <c r="CJ21" s="13"/>
      <c r="CK21" s="14" t="s">
        <v>399</v>
      </c>
      <c r="CL21" s="13">
        <v>5</v>
      </c>
      <c r="CM21" s="13"/>
      <c r="CN21" s="13"/>
      <c r="CO21" s="13"/>
      <c r="CP21" s="14" t="s">
        <v>398</v>
      </c>
      <c r="CQ21" s="13">
        <v>70</v>
      </c>
      <c r="CR21" s="13"/>
      <c r="CS21" s="13"/>
      <c r="CT21" s="13"/>
      <c r="CU21" s="14"/>
      <c r="CV21" s="13"/>
      <c r="CW21" s="13"/>
      <c r="CX21" s="13"/>
      <c r="CY21" s="13"/>
      <c r="CZ21" s="14" t="s">
        <v>399</v>
      </c>
      <c r="DA21" s="13">
        <v>5</v>
      </c>
      <c r="DB21" s="13"/>
      <c r="DC21" s="13"/>
      <c r="DD21" s="13"/>
      <c r="DE21" s="14"/>
      <c r="DF21" s="13"/>
      <c r="DG21" s="13"/>
      <c r="DH21" s="13"/>
      <c r="DI21" s="27"/>
      <c r="DJ21" s="28" t="s">
        <v>399</v>
      </c>
      <c r="DK21" s="26">
        <v>55</v>
      </c>
      <c r="DL21" s="26"/>
      <c r="DM21" s="26"/>
      <c r="DN21" s="29"/>
      <c r="DO21" s="14" t="s">
        <v>399</v>
      </c>
      <c r="DP21" s="13">
        <v>25</v>
      </c>
      <c r="DQ21" s="13"/>
      <c r="DR21" s="13"/>
      <c r="DS21" s="27"/>
      <c r="DT21" s="28"/>
      <c r="DU21" s="26"/>
      <c r="DV21" s="26"/>
      <c r="DW21" s="26"/>
      <c r="DX21" s="29"/>
      <c r="DY21" s="28" t="s">
        <v>398</v>
      </c>
      <c r="DZ21" s="26">
        <v>30</v>
      </c>
      <c r="EA21" s="26"/>
      <c r="EB21" s="26"/>
      <c r="EC21" s="29"/>
      <c r="ED21" s="28"/>
      <c r="EE21" s="26"/>
      <c r="EF21" s="26"/>
      <c r="EG21" s="26"/>
      <c r="EH21" s="29"/>
      <c r="EI21" s="28"/>
      <c r="EJ21" s="26"/>
      <c r="EK21" s="26"/>
      <c r="EL21" s="26"/>
      <c r="EM21" s="29"/>
      <c r="EN21" s="14"/>
      <c r="EO21" s="13"/>
      <c r="EP21" s="13"/>
      <c r="EQ21" s="13"/>
      <c r="ER21" s="30"/>
      <c r="ES21" s="28"/>
      <c r="ET21" s="26"/>
      <c r="EU21" s="26"/>
      <c r="EV21" s="26"/>
      <c r="EW21" s="29"/>
      <c r="EX21" s="28"/>
      <c r="EY21" s="26"/>
      <c r="EZ21" s="26"/>
      <c r="FA21" s="26"/>
      <c r="FB21" s="29"/>
    </row>
    <row r="22" spans="1:158" x14ac:dyDescent="0.2">
      <c r="A22" s="95" t="s">
        <v>147</v>
      </c>
      <c r="B22" s="77" t="s">
        <v>353</v>
      </c>
      <c r="C22" s="76">
        <f>VLOOKUP(B22,'PRESENZE ALLENAMENTI'!$D$4:$F$57,3,0)</f>
        <v>22</v>
      </c>
      <c r="D22" s="78">
        <f t="shared" si="1"/>
        <v>14.318181818181818</v>
      </c>
      <c r="E22" s="78">
        <f t="shared" si="2"/>
        <v>315</v>
      </c>
      <c r="F22" s="78">
        <f t="shared" si="0"/>
        <v>28.636363636363637</v>
      </c>
      <c r="G22" s="78">
        <f t="shared" si="3"/>
        <v>5</v>
      </c>
      <c r="H22" s="78">
        <f t="shared" si="4"/>
        <v>6</v>
      </c>
      <c r="I22" s="78">
        <f t="shared" si="5"/>
        <v>0</v>
      </c>
      <c r="J22" s="78">
        <v>1</v>
      </c>
      <c r="K22" s="78">
        <f t="shared" si="6"/>
        <v>0</v>
      </c>
      <c r="L22" s="78">
        <f t="shared" si="7"/>
        <v>1</v>
      </c>
      <c r="M22" s="78">
        <f t="shared" si="8"/>
        <v>0</v>
      </c>
      <c r="N22" s="79" t="s">
        <v>398</v>
      </c>
      <c r="O22" s="78">
        <v>35</v>
      </c>
      <c r="P22" s="78"/>
      <c r="Q22" s="78"/>
      <c r="R22" s="78"/>
      <c r="S22" s="79" t="s">
        <v>398</v>
      </c>
      <c r="T22" s="78">
        <v>35</v>
      </c>
      <c r="U22" s="78"/>
      <c r="V22" s="78"/>
      <c r="W22" s="78"/>
      <c r="X22" s="79" t="s">
        <v>399</v>
      </c>
      <c r="Y22" s="78">
        <v>25</v>
      </c>
      <c r="Z22" s="78"/>
      <c r="AA22" s="78"/>
      <c r="AB22" s="78"/>
      <c r="AC22" s="79" t="s">
        <v>398</v>
      </c>
      <c r="AD22" s="78">
        <v>35</v>
      </c>
      <c r="AE22" s="187" t="s">
        <v>148</v>
      </c>
      <c r="AF22" s="78"/>
      <c r="AG22" s="78"/>
      <c r="AH22" s="79" t="s">
        <v>399</v>
      </c>
      <c r="AI22" s="78">
        <v>20</v>
      </c>
      <c r="AJ22" s="78"/>
      <c r="AK22" s="78"/>
      <c r="AL22" s="78"/>
      <c r="AM22" s="79" t="s">
        <v>399</v>
      </c>
      <c r="AN22" s="78">
        <v>20</v>
      </c>
      <c r="AO22" s="78"/>
      <c r="AP22" s="78"/>
      <c r="AQ22" s="78"/>
      <c r="AR22" s="79"/>
      <c r="AS22" s="78"/>
      <c r="AT22" s="78"/>
      <c r="AU22" s="78"/>
      <c r="AV22" s="78"/>
      <c r="AW22" s="79"/>
      <c r="AX22" s="78"/>
      <c r="AY22" s="78"/>
      <c r="AZ22" s="78"/>
      <c r="BA22" s="78"/>
      <c r="BB22" s="79"/>
      <c r="BC22" s="78"/>
      <c r="BD22" s="78"/>
      <c r="BE22" s="78"/>
      <c r="BF22" s="78"/>
      <c r="BG22" s="79"/>
      <c r="BH22" s="78"/>
      <c r="BI22" s="78"/>
      <c r="BJ22" s="78"/>
      <c r="BK22" s="78"/>
      <c r="BL22" s="79" t="s">
        <v>399</v>
      </c>
      <c r="BM22" s="78">
        <v>20</v>
      </c>
      <c r="BN22" s="78"/>
      <c r="BO22" s="78"/>
      <c r="BP22" s="78"/>
      <c r="BQ22" s="79" t="s">
        <v>399</v>
      </c>
      <c r="BR22" s="78">
        <v>15</v>
      </c>
      <c r="BS22" s="78"/>
      <c r="BT22" s="78"/>
      <c r="BU22" s="78"/>
      <c r="BV22" s="79"/>
      <c r="BW22" s="78"/>
      <c r="BX22" s="78"/>
      <c r="BY22" s="78"/>
      <c r="BZ22" s="78"/>
      <c r="CA22" s="79" t="s">
        <v>398</v>
      </c>
      <c r="CB22" s="78">
        <v>40</v>
      </c>
      <c r="CC22" s="78"/>
      <c r="CD22" s="78"/>
      <c r="CE22" s="78"/>
      <c r="CF22" s="79" t="s">
        <v>398</v>
      </c>
      <c r="CG22" s="78">
        <v>35</v>
      </c>
      <c r="CH22" s="78"/>
      <c r="CI22" s="78"/>
      <c r="CJ22" s="78"/>
      <c r="CK22" s="79"/>
      <c r="CL22" s="78"/>
      <c r="CM22" s="78"/>
      <c r="CN22" s="78"/>
      <c r="CO22" s="78"/>
      <c r="CP22" s="79" t="s">
        <v>399</v>
      </c>
      <c r="CQ22" s="78">
        <v>25</v>
      </c>
      <c r="CR22" s="78"/>
      <c r="CS22" s="78"/>
      <c r="CT22" s="78"/>
      <c r="CU22" s="79"/>
      <c r="CV22" s="78"/>
      <c r="CW22" s="78"/>
      <c r="CX22" s="78"/>
      <c r="CY22" s="78"/>
      <c r="CZ22" s="79"/>
      <c r="DA22" s="78"/>
      <c r="DB22" s="78"/>
      <c r="DC22" s="78"/>
      <c r="DD22" s="78"/>
      <c r="DE22" s="79"/>
      <c r="DF22" s="78"/>
      <c r="DG22" s="78"/>
      <c r="DH22" s="78"/>
      <c r="DI22" s="80"/>
      <c r="DJ22" s="81" t="s">
        <v>398</v>
      </c>
      <c r="DK22" s="82">
        <v>45</v>
      </c>
      <c r="DL22" s="82"/>
      <c r="DM22" s="82"/>
      <c r="DN22" s="83"/>
      <c r="DO22" s="79"/>
      <c r="DP22" s="78"/>
      <c r="DQ22" s="78"/>
      <c r="DR22" s="78"/>
      <c r="DS22" s="80"/>
      <c r="DT22" s="81"/>
      <c r="DU22" s="82"/>
      <c r="DV22" s="82"/>
      <c r="DW22" s="82"/>
      <c r="DX22" s="83"/>
      <c r="DY22" s="81"/>
      <c r="DZ22" s="82"/>
      <c r="EA22" s="82"/>
      <c r="EB22" s="82"/>
      <c r="EC22" s="83"/>
      <c r="ED22" s="81"/>
      <c r="EE22" s="82"/>
      <c r="EF22" s="82"/>
      <c r="EG22" s="82"/>
      <c r="EH22" s="83"/>
      <c r="EI22" s="81"/>
      <c r="EJ22" s="82"/>
      <c r="EK22" s="82"/>
      <c r="EL22" s="82"/>
      <c r="EM22" s="83"/>
      <c r="EN22" s="79"/>
      <c r="EO22" s="78"/>
      <c r="EP22" s="78"/>
      <c r="EQ22" s="78"/>
      <c r="ER22" s="84"/>
      <c r="ES22" s="81"/>
      <c r="ET22" s="82"/>
      <c r="EU22" s="82"/>
      <c r="EV22" s="82"/>
      <c r="EW22" s="83"/>
      <c r="EX22" s="81"/>
      <c r="EY22" s="82"/>
      <c r="EZ22" s="82"/>
      <c r="FA22" s="82"/>
      <c r="FB22" s="83"/>
    </row>
    <row r="23" spans="1:158" x14ac:dyDescent="0.2">
      <c r="A23" s="75" t="s">
        <v>147</v>
      </c>
      <c r="B23" s="25" t="s">
        <v>99</v>
      </c>
      <c r="C23" s="9">
        <f>VLOOKUP(B23,'PRESENZE ALLENAMENTI'!$D$4:$F$57,3,0)</f>
        <v>17</v>
      </c>
      <c r="D23" s="13">
        <f t="shared" si="1"/>
        <v>5.882352941176471</v>
      </c>
      <c r="E23" s="13">
        <f t="shared" si="2"/>
        <v>100</v>
      </c>
      <c r="F23" s="13">
        <f t="shared" si="0"/>
        <v>16.666666666666668</v>
      </c>
      <c r="G23" s="13">
        <f t="shared" si="3"/>
        <v>1</v>
      </c>
      <c r="H23" s="13">
        <f t="shared" si="4"/>
        <v>5</v>
      </c>
      <c r="I23" s="13">
        <f t="shared" si="5"/>
        <v>0</v>
      </c>
      <c r="J23" s="13"/>
      <c r="K23" s="13">
        <f t="shared" si="6"/>
        <v>0</v>
      </c>
      <c r="L23" s="13">
        <f t="shared" si="7"/>
        <v>0</v>
      </c>
      <c r="M23" s="13">
        <f t="shared" si="8"/>
        <v>0</v>
      </c>
      <c r="N23" s="14"/>
      <c r="O23" s="13"/>
      <c r="P23" s="13"/>
      <c r="Q23" s="13"/>
      <c r="R23" s="13"/>
      <c r="S23" s="14" t="s">
        <v>399</v>
      </c>
      <c r="T23" s="13">
        <v>5</v>
      </c>
      <c r="U23" s="13"/>
      <c r="V23" s="13"/>
      <c r="W23" s="13"/>
      <c r="X23" s="14"/>
      <c r="Y23" s="13"/>
      <c r="Z23" s="13"/>
      <c r="AA23" s="13"/>
      <c r="AB23" s="13"/>
      <c r="AC23" s="14" t="s">
        <v>399</v>
      </c>
      <c r="AD23" s="13">
        <v>10</v>
      </c>
      <c r="AE23" s="13"/>
      <c r="AF23" s="13"/>
      <c r="AG23" s="13"/>
      <c r="AH23" s="14"/>
      <c r="AI23" s="13"/>
      <c r="AJ23" s="13"/>
      <c r="AK23" s="13"/>
      <c r="AL23" s="13"/>
      <c r="AM23" s="14"/>
      <c r="AN23" s="13"/>
      <c r="AO23" s="13"/>
      <c r="AP23" s="13"/>
      <c r="AQ23" s="13"/>
      <c r="AR23" s="14"/>
      <c r="AS23" s="13"/>
      <c r="AT23" s="13"/>
      <c r="AU23" s="13"/>
      <c r="AV23" s="13"/>
      <c r="AW23" s="14"/>
      <c r="AX23" s="13"/>
      <c r="AY23" s="13"/>
      <c r="AZ23" s="13"/>
      <c r="BA23" s="13"/>
      <c r="BB23" s="14"/>
      <c r="BC23" s="13"/>
      <c r="BD23" s="13"/>
      <c r="BE23" s="13"/>
      <c r="BF23" s="13"/>
      <c r="BG23" s="14"/>
      <c r="BH23" s="13"/>
      <c r="BI23" s="13"/>
      <c r="BJ23" s="13"/>
      <c r="BK23" s="13"/>
      <c r="BL23" s="14"/>
      <c r="BM23" s="13"/>
      <c r="BN23" s="13"/>
      <c r="BO23" s="13"/>
      <c r="BP23" s="13"/>
      <c r="BQ23" s="14"/>
      <c r="BR23" s="13"/>
      <c r="BS23" s="13"/>
      <c r="BT23" s="13"/>
      <c r="BU23" s="13"/>
      <c r="BV23" s="14"/>
      <c r="BW23" s="13"/>
      <c r="BX23" s="13"/>
      <c r="BY23" s="13"/>
      <c r="BZ23" s="13"/>
      <c r="CA23" s="14"/>
      <c r="CB23" s="13"/>
      <c r="CC23" s="13"/>
      <c r="CD23" s="13"/>
      <c r="CE23" s="13"/>
      <c r="CF23" s="14"/>
      <c r="CG23" s="13"/>
      <c r="CH23" s="13"/>
      <c r="CI23" s="13"/>
      <c r="CJ23" s="13"/>
      <c r="CK23" s="14"/>
      <c r="CL23" s="13"/>
      <c r="CM23" s="13"/>
      <c r="CN23" s="13"/>
      <c r="CO23" s="13"/>
      <c r="CP23" s="14"/>
      <c r="CQ23" s="13"/>
      <c r="CR23" s="13"/>
      <c r="CS23" s="13"/>
      <c r="CT23" s="13"/>
      <c r="CU23" s="14"/>
      <c r="CV23" s="13"/>
      <c r="CW23" s="13"/>
      <c r="CX23" s="13"/>
      <c r="CY23" s="13"/>
      <c r="CZ23" s="14" t="s">
        <v>399</v>
      </c>
      <c r="DA23" s="13">
        <v>10</v>
      </c>
      <c r="DB23" s="13"/>
      <c r="DC23" s="13"/>
      <c r="DD23" s="13"/>
      <c r="DE23" s="14" t="s">
        <v>3</v>
      </c>
      <c r="DF23" s="13"/>
      <c r="DG23" s="13"/>
      <c r="DH23" s="13"/>
      <c r="DI23" s="27"/>
      <c r="DJ23" s="28" t="s">
        <v>399</v>
      </c>
      <c r="DK23" s="26">
        <v>30</v>
      </c>
      <c r="DL23" s="26"/>
      <c r="DM23" s="26"/>
      <c r="DN23" s="29"/>
      <c r="DO23" s="14"/>
      <c r="DP23" s="13"/>
      <c r="DQ23" s="13"/>
      <c r="DR23" s="13"/>
      <c r="DS23" s="27"/>
      <c r="DT23" s="28" t="s">
        <v>399</v>
      </c>
      <c r="DU23" s="26">
        <v>10</v>
      </c>
      <c r="DV23" s="26"/>
      <c r="DW23" s="26"/>
      <c r="DX23" s="29"/>
      <c r="DY23" s="28" t="s">
        <v>398</v>
      </c>
      <c r="DZ23" s="26">
        <v>35</v>
      </c>
      <c r="EA23" s="26"/>
      <c r="EB23" s="26"/>
      <c r="EC23" s="29"/>
      <c r="ED23" s="28"/>
      <c r="EE23" s="26"/>
      <c r="EF23" s="26"/>
      <c r="EG23" s="26"/>
      <c r="EH23" s="29"/>
      <c r="EI23" s="28"/>
      <c r="EJ23" s="26"/>
      <c r="EK23" s="26"/>
      <c r="EL23" s="26"/>
      <c r="EM23" s="29"/>
      <c r="EN23" s="14"/>
      <c r="EO23" s="13"/>
      <c r="EP23" s="13"/>
      <c r="EQ23" s="13"/>
      <c r="ER23" s="30"/>
      <c r="ES23" s="28"/>
      <c r="ET23" s="26"/>
      <c r="EU23" s="26"/>
      <c r="EV23" s="26"/>
      <c r="EW23" s="29"/>
      <c r="EX23" s="28"/>
      <c r="EY23" s="26"/>
      <c r="EZ23" s="26"/>
      <c r="FA23" s="26"/>
      <c r="FB23" s="29"/>
    </row>
    <row r="24" spans="1:158" x14ac:dyDescent="0.2">
      <c r="A24" s="75" t="s">
        <v>147</v>
      </c>
      <c r="B24" s="25" t="s">
        <v>367</v>
      </c>
      <c r="C24" s="9">
        <f>VLOOKUP(B24,'PRESENZE ALLENAMENTI'!$D$4:$F$57,3,0)</f>
        <v>35</v>
      </c>
      <c r="D24" s="13">
        <f t="shared" si="1"/>
        <v>19.285714285714285</v>
      </c>
      <c r="E24" s="13">
        <f t="shared" si="2"/>
        <v>675</v>
      </c>
      <c r="F24" s="13">
        <f t="shared" si="0"/>
        <v>42.1875</v>
      </c>
      <c r="G24" s="13">
        <f t="shared" si="3"/>
        <v>11</v>
      </c>
      <c r="H24" s="13">
        <f t="shared" si="4"/>
        <v>5</v>
      </c>
      <c r="I24" s="13">
        <f t="shared" si="5"/>
        <v>0</v>
      </c>
      <c r="J24" s="13"/>
      <c r="K24" s="13">
        <f t="shared" si="6"/>
        <v>0</v>
      </c>
      <c r="L24" s="13">
        <f t="shared" si="7"/>
        <v>1</v>
      </c>
      <c r="M24" s="13">
        <f t="shared" si="8"/>
        <v>0</v>
      </c>
      <c r="N24" s="14" t="s">
        <v>398</v>
      </c>
      <c r="O24" s="13">
        <v>70</v>
      </c>
      <c r="P24" s="13"/>
      <c r="Q24" s="13"/>
      <c r="R24" s="13"/>
      <c r="S24" s="14" t="s">
        <v>398</v>
      </c>
      <c r="T24" s="13">
        <v>70</v>
      </c>
      <c r="U24" s="13"/>
      <c r="V24" s="13"/>
      <c r="W24" s="13"/>
      <c r="X24" s="14" t="s">
        <v>398</v>
      </c>
      <c r="Y24" s="13">
        <v>45</v>
      </c>
      <c r="Z24" s="13"/>
      <c r="AA24" s="13"/>
      <c r="AB24" s="13"/>
      <c r="AC24" s="14" t="s">
        <v>399</v>
      </c>
      <c r="AD24" s="13">
        <v>35</v>
      </c>
      <c r="AE24" s="13"/>
      <c r="AF24" s="13"/>
      <c r="AG24" s="13"/>
      <c r="AH24" s="14" t="s">
        <v>398</v>
      </c>
      <c r="AI24" s="13">
        <v>35</v>
      </c>
      <c r="AJ24" s="185" t="s">
        <v>148</v>
      </c>
      <c r="AK24" s="13"/>
      <c r="AL24" s="13"/>
      <c r="AM24" s="14" t="s">
        <v>398</v>
      </c>
      <c r="AN24" s="13">
        <v>70</v>
      </c>
      <c r="AO24" s="13"/>
      <c r="AP24" s="13"/>
      <c r="AQ24" s="13"/>
      <c r="AR24" s="14" t="s">
        <v>399</v>
      </c>
      <c r="AS24" s="13">
        <v>35</v>
      </c>
      <c r="AT24" s="13"/>
      <c r="AU24" s="13"/>
      <c r="AV24" s="13"/>
      <c r="AW24" s="14"/>
      <c r="AX24" s="13"/>
      <c r="AY24" s="13"/>
      <c r="AZ24" s="13"/>
      <c r="BA24" s="13"/>
      <c r="BB24" s="14" t="s">
        <v>399</v>
      </c>
      <c r="BC24" s="13">
        <v>30</v>
      </c>
      <c r="BD24" s="13"/>
      <c r="BE24" s="13"/>
      <c r="BF24" s="13"/>
      <c r="BG24" s="14" t="s">
        <v>398</v>
      </c>
      <c r="BH24" s="13">
        <v>55</v>
      </c>
      <c r="BI24" s="13"/>
      <c r="BJ24" s="13"/>
      <c r="BK24" s="13"/>
      <c r="BL24" s="14" t="s">
        <v>398</v>
      </c>
      <c r="BM24" s="13">
        <v>50</v>
      </c>
      <c r="BN24" s="13"/>
      <c r="BO24" s="13"/>
      <c r="BP24" s="13"/>
      <c r="BQ24" s="14"/>
      <c r="BR24" s="13"/>
      <c r="BS24" s="13"/>
      <c r="BT24" s="13"/>
      <c r="BU24" s="13"/>
      <c r="BV24" s="14"/>
      <c r="BW24" s="13"/>
      <c r="BX24" s="13"/>
      <c r="BY24" s="13"/>
      <c r="BZ24" s="13"/>
      <c r="CA24" s="14"/>
      <c r="CB24" s="13"/>
      <c r="CC24" s="13"/>
      <c r="CD24" s="13"/>
      <c r="CE24" s="13"/>
      <c r="CF24" s="14"/>
      <c r="CG24" s="13"/>
      <c r="CH24" s="13"/>
      <c r="CI24" s="13"/>
      <c r="CJ24" s="13"/>
      <c r="CK24" s="14"/>
      <c r="CL24" s="13"/>
      <c r="CM24" s="13"/>
      <c r="CN24" s="13"/>
      <c r="CO24" s="13"/>
      <c r="CP24" s="14" t="s">
        <v>399</v>
      </c>
      <c r="CQ24" s="13">
        <v>5</v>
      </c>
      <c r="CR24" s="13"/>
      <c r="CS24" s="13"/>
      <c r="CT24" s="13"/>
      <c r="CU24" s="14"/>
      <c r="CV24" s="13"/>
      <c r="CW24" s="13"/>
      <c r="CX24" s="13"/>
      <c r="CY24" s="13"/>
      <c r="CZ24" s="14" t="s">
        <v>398</v>
      </c>
      <c r="DA24" s="13">
        <v>55</v>
      </c>
      <c r="DB24" s="13"/>
      <c r="DC24" s="13"/>
      <c r="DD24" s="13"/>
      <c r="DE24" s="14" t="s">
        <v>3</v>
      </c>
      <c r="DF24" s="13"/>
      <c r="DG24" s="13"/>
      <c r="DH24" s="13"/>
      <c r="DI24" s="27"/>
      <c r="DJ24" s="28" t="s">
        <v>398</v>
      </c>
      <c r="DK24" s="26">
        <v>70</v>
      </c>
      <c r="DL24" s="26"/>
      <c r="DM24" s="26"/>
      <c r="DN24" s="29"/>
      <c r="DO24" s="14" t="s">
        <v>398</v>
      </c>
      <c r="DP24" s="13">
        <v>45</v>
      </c>
      <c r="DQ24" s="13"/>
      <c r="DR24" s="13"/>
      <c r="DS24" s="27"/>
      <c r="DT24" s="28" t="s">
        <v>398</v>
      </c>
      <c r="DU24" s="26">
        <v>35</v>
      </c>
      <c r="DV24" s="26"/>
      <c r="DW24" s="26"/>
      <c r="DX24" s="29"/>
      <c r="DY24" s="28" t="s">
        <v>399</v>
      </c>
      <c r="DZ24" s="26">
        <v>5</v>
      </c>
      <c r="EA24" s="26"/>
      <c r="EB24" s="26"/>
      <c r="EC24" s="29"/>
      <c r="ED24" s="28" t="s">
        <v>398</v>
      </c>
      <c r="EE24" s="26">
        <v>35</v>
      </c>
      <c r="EF24" s="26"/>
      <c r="EG24" s="26"/>
      <c r="EH24" s="29"/>
      <c r="EI24" s="28"/>
      <c r="EJ24" s="26"/>
      <c r="EK24" s="26"/>
      <c r="EL24" s="26"/>
      <c r="EM24" s="29"/>
      <c r="EN24" s="14"/>
      <c r="EO24" s="13"/>
      <c r="EP24" s="13"/>
      <c r="EQ24" s="13"/>
      <c r="ER24" s="30"/>
      <c r="ES24" s="28"/>
      <c r="ET24" s="26"/>
      <c r="EU24" s="26"/>
      <c r="EV24" s="26"/>
      <c r="EW24" s="29"/>
      <c r="EX24" s="28"/>
      <c r="EY24" s="26"/>
      <c r="EZ24" s="26"/>
      <c r="FA24" s="26"/>
      <c r="FB24" s="29"/>
    </row>
    <row r="25" spans="1:158" x14ac:dyDescent="0.2">
      <c r="A25" s="75" t="s">
        <v>147</v>
      </c>
      <c r="B25" s="25" t="s">
        <v>145</v>
      </c>
      <c r="C25" s="9">
        <f>VLOOKUP(B25,'PRESENZE ALLENAMENTI'!$D$4:$F$57,3,0)</f>
        <v>9</v>
      </c>
      <c r="D25" s="13">
        <f t="shared" si="1"/>
        <v>41.111111111111114</v>
      </c>
      <c r="E25" s="13">
        <f t="shared" si="2"/>
        <v>370</v>
      </c>
      <c r="F25" s="13">
        <f t="shared" si="0"/>
        <v>28.46153846153846</v>
      </c>
      <c r="G25" s="13">
        <f t="shared" si="3"/>
        <v>1</v>
      </c>
      <c r="H25" s="13">
        <f t="shared" si="4"/>
        <v>12</v>
      </c>
      <c r="I25" s="13">
        <f t="shared" si="5"/>
        <v>1</v>
      </c>
      <c r="J25" s="13"/>
      <c r="K25" s="13">
        <f t="shared" si="6"/>
        <v>4</v>
      </c>
      <c r="L25" s="13">
        <f t="shared" si="7"/>
        <v>1</v>
      </c>
      <c r="M25" s="13">
        <f t="shared" si="8"/>
        <v>0</v>
      </c>
      <c r="N25" s="14" t="s">
        <v>398</v>
      </c>
      <c r="O25" s="13">
        <v>70</v>
      </c>
      <c r="P25" s="13"/>
      <c r="Q25" s="13"/>
      <c r="R25" s="13">
        <v>1</v>
      </c>
      <c r="S25" s="14" t="s">
        <v>399</v>
      </c>
      <c r="T25" s="13">
        <v>35</v>
      </c>
      <c r="U25" s="13"/>
      <c r="V25" s="13"/>
      <c r="W25" s="13">
        <v>1</v>
      </c>
      <c r="X25" s="14" t="s">
        <v>399</v>
      </c>
      <c r="Y25" s="13">
        <v>35</v>
      </c>
      <c r="Z25" s="13"/>
      <c r="AA25" s="13"/>
      <c r="AB25" s="13">
        <v>1</v>
      </c>
      <c r="AC25" s="14"/>
      <c r="AD25" s="13"/>
      <c r="AE25" s="13"/>
      <c r="AF25" s="13"/>
      <c r="AG25" s="13"/>
      <c r="AH25" s="14" t="s">
        <v>153</v>
      </c>
      <c r="AI25" s="13"/>
      <c r="AJ25" s="13"/>
      <c r="AK25" s="13"/>
      <c r="AL25" s="13"/>
      <c r="AM25" s="14" t="s">
        <v>399</v>
      </c>
      <c r="AN25" s="13">
        <v>25</v>
      </c>
      <c r="AO25" s="13"/>
      <c r="AP25" s="13"/>
      <c r="AQ25" s="13"/>
      <c r="AR25" s="14" t="s">
        <v>399</v>
      </c>
      <c r="AS25" s="13">
        <v>25</v>
      </c>
      <c r="AT25" s="13"/>
      <c r="AU25" s="13"/>
      <c r="AV25" s="13"/>
      <c r="AW25" s="14"/>
      <c r="AX25" s="13"/>
      <c r="AY25" s="13"/>
      <c r="AZ25" s="13"/>
      <c r="BA25" s="13"/>
      <c r="BB25" s="14" t="s">
        <v>399</v>
      </c>
      <c r="BC25" s="13">
        <v>10</v>
      </c>
      <c r="BD25" s="13"/>
      <c r="BE25" s="13"/>
      <c r="BF25" s="13"/>
      <c r="BG25" s="14" t="s">
        <v>399</v>
      </c>
      <c r="BH25" s="13">
        <v>30</v>
      </c>
      <c r="BI25" s="13"/>
      <c r="BJ25" s="13"/>
      <c r="BK25" s="13">
        <v>1</v>
      </c>
      <c r="BL25" s="14"/>
      <c r="BM25" s="13"/>
      <c r="BN25" s="13"/>
      <c r="BO25" s="13"/>
      <c r="BP25" s="13"/>
      <c r="BQ25" s="14"/>
      <c r="BR25" s="13"/>
      <c r="BS25" s="13"/>
      <c r="BT25" s="13"/>
      <c r="BU25" s="13"/>
      <c r="BV25" s="14"/>
      <c r="BW25" s="13"/>
      <c r="BX25" s="13"/>
      <c r="BY25" s="13"/>
      <c r="BZ25" s="13"/>
      <c r="CA25" s="14" t="s">
        <v>399</v>
      </c>
      <c r="CB25" s="13">
        <v>30</v>
      </c>
      <c r="CC25" s="13"/>
      <c r="CD25" s="13"/>
      <c r="CE25" s="13">
        <v>1</v>
      </c>
      <c r="CF25" s="14" t="s">
        <v>398</v>
      </c>
      <c r="CG25" s="13">
        <v>45</v>
      </c>
      <c r="CH25" s="13"/>
      <c r="CI25" s="13"/>
      <c r="CJ25" s="13"/>
      <c r="CK25" s="14" t="s">
        <v>399</v>
      </c>
      <c r="CL25" s="13">
        <v>30</v>
      </c>
      <c r="CM25" s="13"/>
      <c r="CN25" s="13"/>
      <c r="CO25" s="13"/>
      <c r="CP25" s="14"/>
      <c r="CQ25" s="13"/>
      <c r="CR25" s="13"/>
      <c r="CS25" s="13"/>
      <c r="CT25" s="13"/>
      <c r="CU25" s="14" t="s">
        <v>399</v>
      </c>
      <c r="CV25" s="13">
        <v>20</v>
      </c>
      <c r="CW25" s="13"/>
      <c r="CX25" s="13"/>
      <c r="CY25" s="13"/>
      <c r="CZ25" s="14"/>
      <c r="DA25" s="13"/>
      <c r="DB25" s="13"/>
      <c r="DC25" s="13"/>
      <c r="DD25" s="13"/>
      <c r="DE25" s="14"/>
      <c r="DF25" s="13"/>
      <c r="DG25" s="13"/>
      <c r="DH25" s="13"/>
      <c r="DI25" s="27"/>
      <c r="DJ25" s="28"/>
      <c r="DK25" s="26"/>
      <c r="DL25" s="26"/>
      <c r="DM25" s="26"/>
      <c r="DN25" s="29"/>
      <c r="DO25" s="14"/>
      <c r="DP25" s="13"/>
      <c r="DQ25" s="13"/>
      <c r="DR25" s="13"/>
      <c r="DS25" s="27"/>
      <c r="DT25" s="28" t="s">
        <v>399</v>
      </c>
      <c r="DU25" s="26">
        <v>20</v>
      </c>
      <c r="DV25" s="26"/>
      <c r="DW25" s="26"/>
      <c r="DX25" s="29"/>
      <c r="DY25" s="28" t="s">
        <v>399</v>
      </c>
      <c r="DZ25" s="26">
        <v>35</v>
      </c>
      <c r="EA25" s="221" t="s">
        <v>148</v>
      </c>
      <c r="EB25" s="26"/>
      <c r="EC25" s="29"/>
      <c r="ED25" s="28" t="s">
        <v>399</v>
      </c>
      <c r="EE25" s="26">
        <v>30</v>
      </c>
      <c r="EF25" s="26"/>
      <c r="EG25" s="26"/>
      <c r="EH25" s="29"/>
      <c r="EI25" s="28"/>
      <c r="EJ25" s="26"/>
      <c r="EK25" s="26"/>
      <c r="EL25" s="26"/>
      <c r="EM25" s="29"/>
      <c r="EN25" s="14"/>
      <c r="EO25" s="13"/>
      <c r="EP25" s="13"/>
      <c r="EQ25" s="13"/>
      <c r="ER25" s="30"/>
      <c r="ES25" s="28"/>
      <c r="ET25" s="26"/>
      <c r="EU25" s="26"/>
      <c r="EV25" s="26"/>
      <c r="EW25" s="29"/>
      <c r="EX25" s="28"/>
      <c r="EY25" s="26"/>
      <c r="EZ25" s="26"/>
      <c r="FA25" s="26"/>
      <c r="FB25" s="29"/>
    </row>
    <row r="26" spans="1:158" x14ac:dyDescent="0.2">
      <c r="A26" s="75" t="s">
        <v>147</v>
      </c>
      <c r="B26" s="25" t="s">
        <v>104</v>
      </c>
      <c r="C26" s="9">
        <f>VLOOKUP(B26,'PRESENZE ALLENAMENTI'!$D$4:$F$57,3,0)</f>
        <v>7</v>
      </c>
      <c r="D26" s="13">
        <f t="shared" si="1"/>
        <v>2.8571428571428572</v>
      </c>
      <c r="E26" s="13">
        <f t="shared" si="2"/>
        <v>20</v>
      </c>
      <c r="F26" s="13"/>
      <c r="G26" s="13">
        <f t="shared" si="3"/>
        <v>0</v>
      </c>
      <c r="H26" s="13">
        <f t="shared" si="4"/>
        <v>1</v>
      </c>
      <c r="I26" s="13">
        <f t="shared" si="5"/>
        <v>1</v>
      </c>
      <c r="J26" s="13"/>
      <c r="K26" s="13">
        <f t="shared" si="6"/>
        <v>0</v>
      </c>
      <c r="L26" s="13">
        <f t="shared" si="7"/>
        <v>0</v>
      </c>
      <c r="M26" s="13">
        <f t="shared" si="8"/>
        <v>0</v>
      </c>
      <c r="N26" s="14"/>
      <c r="O26" s="13"/>
      <c r="P26" s="13"/>
      <c r="Q26" s="13"/>
      <c r="R26" s="13"/>
      <c r="S26" s="14" t="s">
        <v>399</v>
      </c>
      <c r="T26" s="13">
        <v>20</v>
      </c>
      <c r="U26" s="13"/>
      <c r="V26" s="13"/>
      <c r="W26" s="13"/>
      <c r="X26" s="14" t="s">
        <v>153</v>
      </c>
      <c r="Y26" s="13"/>
      <c r="Z26" s="13"/>
      <c r="AA26" s="13"/>
      <c r="AB26" s="13"/>
      <c r="AC26" s="14"/>
      <c r="AD26" s="13"/>
      <c r="AE26" s="13"/>
      <c r="AF26" s="13"/>
      <c r="AG26" s="13"/>
      <c r="AH26" s="14"/>
      <c r="AI26" s="13"/>
      <c r="AJ26" s="13"/>
      <c r="AK26" s="13"/>
      <c r="AL26" s="13"/>
      <c r="AM26" s="14"/>
      <c r="AN26" s="13"/>
      <c r="AO26" s="13"/>
      <c r="AP26" s="13"/>
      <c r="AQ26" s="13"/>
      <c r="AR26" s="14"/>
      <c r="AS26" s="13"/>
      <c r="AT26" s="13"/>
      <c r="AU26" s="13"/>
      <c r="AV26" s="13"/>
      <c r="AW26" s="14"/>
      <c r="AX26" s="13"/>
      <c r="AY26" s="13"/>
      <c r="AZ26" s="13"/>
      <c r="BA26" s="13"/>
      <c r="BB26" s="14"/>
      <c r="BC26" s="13"/>
      <c r="BD26" s="13"/>
      <c r="BE26" s="13"/>
      <c r="BF26" s="13"/>
      <c r="BG26" s="14"/>
      <c r="BH26" s="13"/>
      <c r="BI26" s="13"/>
      <c r="BJ26" s="13"/>
      <c r="BK26" s="13"/>
      <c r="BL26" s="14"/>
      <c r="BM26" s="13"/>
      <c r="BN26" s="13"/>
      <c r="BO26" s="13"/>
      <c r="BP26" s="13"/>
      <c r="BQ26" s="14"/>
      <c r="BR26" s="13"/>
      <c r="BS26" s="13"/>
      <c r="BT26" s="13"/>
      <c r="BU26" s="13"/>
      <c r="BV26" s="14"/>
      <c r="BW26" s="13"/>
      <c r="BX26" s="13"/>
      <c r="BY26" s="13"/>
      <c r="BZ26" s="13"/>
      <c r="CA26" s="14"/>
      <c r="CB26" s="13"/>
      <c r="CC26" s="13"/>
      <c r="CD26" s="13"/>
      <c r="CE26" s="13"/>
      <c r="CF26" s="14"/>
      <c r="CG26" s="13"/>
      <c r="CH26" s="13"/>
      <c r="CI26" s="13"/>
      <c r="CJ26" s="13"/>
      <c r="CK26" s="14"/>
      <c r="CL26" s="13"/>
      <c r="CM26" s="13"/>
      <c r="CN26" s="13"/>
      <c r="CO26" s="13"/>
      <c r="CP26" s="14"/>
      <c r="CQ26" s="13"/>
      <c r="CR26" s="13"/>
      <c r="CS26" s="13"/>
      <c r="CT26" s="13"/>
      <c r="CU26" s="14"/>
      <c r="CV26" s="13"/>
      <c r="CW26" s="13"/>
      <c r="CX26" s="13"/>
      <c r="CY26" s="13"/>
      <c r="CZ26" s="14"/>
      <c r="DA26" s="13"/>
      <c r="DB26" s="13"/>
      <c r="DC26" s="13"/>
      <c r="DD26" s="13"/>
      <c r="DE26" s="14"/>
      <c r="DF26" s="13"/>
      <c r="DG26" s="13"/>
      <c r="DH26" s="13"/>
      <c r="DI26" s="27"/>
      <c r="DJ26" s="28"/>
      <c r="DK26" s="26"/>
      <c r="DL26" s="26"/>
      <c r="DM26" s="26"/>
      <c r="DN26" s="29"/>
      <c r="DO26" s="14"/>
      <c r="DP26" s="13"/>
      <c r="DQ26" s="13"/>
      <c r="DR26" s="13"/>
      <c r="DS26" s="27"/>
      <c r="DT26" s="28"/>
      <c r="DU26" s="26"/>
      <c r="DV26" s="26"/>
      <c r="DW26" s="26"/>
      <c r="DX26" s="29"/>
      <c r="DY26" s="28"/>
      <c r="DZ26" s="26"/>
      <c r="EA26" s="26"/>
      <c r="EB26" s="26"/>
      <c r="EC26" s="29"/>
      <c r="ED26" s="28"/>
      <c r="EE26" s="26"/>
      <c r="EF26" s="26"/>
      <c r="EG26" s="26"/>
      <c r="EH26" s="29"/>
      <c r="EI26" s="28"/>
      <c r="EJ26" s="26"/>
      <c r="EK26" s="26"/>
      <c r="EL26" s="26"/>
      <c r="EM26" s="29"/>
      <c r="EN26" s="14"/>
      <c r="EO26" s="13"/>
      <c r="EP26" s="13"/>
      <c r="EQ26" s="13"/>
      <c r="ER26" s="30"/>
      <c r="ES26" s="28"/>
      <c r="ET26" s="26"/>
      <c r="EU26" s="26"/>
      <c r="EV26" s="26"/>
      <c r="EW26" s="29"/>
      <c r="EX26" s="28"/>
      <c r="EY26" s="26"/>
      <c r="EZ26" s="26"/>
      <c r="FA26" s="26"/>
      <c r="FB26" s="29"/>
    </row>
    <row r="27" spans="1:158" x14ac:dyDescent="0.2">
      <c r="A27" s="75"/>
      <c r="B27" s="25" t="s">
        <v>396</v>
      </c>
      <c r="C27" s="9">
        <f>VLOOKUP(B27,'PRESENZE ALLENAMENTI'!$D$4:$F$57,3,0)</f>
        <v>23</v>
      </c>
      <c r="D27" s="13">
        <f t="shared" si="1"/>
        <v>48.913043478260867</v>
      </c>
      <c r="E27" s="13">
        <f t="shared" si="2"/>
        <v>1125</v>
      </c>
      <c r="F27" s="13">
        <f t="shared" si="0"/>
        <v>53.571428571428569</v>
      </c>
      <c r="G27" s="13">
        <f t="shared" si="3"/>
        <v>17</v>
      </c>
      <c r="H27" s="13">
        <f t="shared" si="4"/>
        <v>4</v>
      </c>
      <c r="I27" s="13">
        <f t="shared" si="5"/>
        <v>0</v>
      </c>
      <c r="J27" s="13"/>
      <c r="K27" s="13">
        <f t="shared" si="6"/>
        <v>0</v>
      </c>
      <c r="L27" s="13">
        <f t="shared" si="7"/>
        <v>3</v>
      </c>
      <c r="M27" s="13">
        <f t="shared" si="8"/>
        <v>0</v>
      </c>
      <c r="N27" s="14" t="s">
        <v>399</v>
      </c>
      <c r="O27" s="13">
        <v>35</v>
      </c>
      <c r="P27" s="13"/>
      <c r="Q27" s="13"/>
      <c r="R27" s="13"/>
      <c r="S27" s="14"/>
      <c r="T27" s="13"/>
      <c r="U27" s="13"/>
      <c r="V27" s="13"/>
      <c r="W27" s="13"/>
      <c r="X27" s="14" t="s">
        <v>399</v>
      </c>
      <c r="Y27" s="13">
        <v>25</v>
      </c>
      <c r="Z27" s="13"/>
      <c r="AA27" s="13"/>
      <c r="AB27" s="13"/>
      <c r="AC27" s="14" t="s">
        <v>399</v>
      </c>
      <c r="AD27" s="13">
        <v>35</v>
      </c>
      <c r="AE27" s="13"/>
      <c r="AF27" s="13"/>
      <c r="AG27" s="13"/>
      <c r="AH27" s="14"/>
      <c r="AI27" s="13"/>
      <c r="AJ27" s="13"/>
      <c r="AK27" s="13"/>
      <c r="AL27" s="13"/>
      <c r="AM27" s="14" t="s">
        <v>398</v>
      </c>
      <c r="AN27" s="13">
        <v>45</v>
      </c>
      <c r="AO27" s="13"/>
      <c r="AP27" s="13"/>
      <c r="AQ27" s="13"/>
      <c r="AR27" s="14" t="s">
        <v>398</v>
      </c>
      <c r="AS27" s="13">
        <v>35</v>
      </c>
      <c r="AT27" s="13"/>
      <c r="AU27" s="13"/>
      <c r="AV27" s="13"/>
      <c r="AW27" s="14"/>
      <c r="AX27" s="13"/>
      <c r="AY27" s="13"/>
      <c r="AZ27" s="13"/>
      <c r="BA27" s="13"/>
      <c r="BB27" s="14"/>
      <c r="BC27" s="13"/>
      <c r="BD27" s="13"/>
      <c r="BE27" s="13"/>
      <c r="BF27" s="13"/>
      <c r="BG27" s="14" t="s">
        <v>399</v>
      </c>
      <c r="BH27" s="13">
        <v>25</v>
      </c>
      <c r="BI27" s="13"/>
      <c r="BJ27" s="13"/>
      <c r="BK27" s="13"/>
      <c r="BL27" s="14" t="s">
        <v>398</v>
      </c>
      <c r="BM27" s="13">
        <v>70</v>
      </c>
      <c r="BN27" s="13"/>
      <c r="BO27" s="13"/>
      <c r="BP27" s="13"/>
      <c r="BQ27" s="14" t="s">
        <v>398</v>
      </c>
      <c r="BR27" s="13">
        <v>70</v>
      </c>
      <c r="BS27" s="13"/>
      <c r="BT27" s="13"/>
      <c r="BU27" s="13"/>
      <c r="BV27" s="14"/>
      <c r="BW27" s="13"/>
      <c r="BX27" s="13"/>
      <c r="BY27" s="13"/>
      <c r="BZ27" s="13"/>
      <c r="CA27" s="14"/>
      <c r="CB27" s="13"/>
      <c r="CC27" s="13"/>
      <c r="CD27" s="13"/>
      <c r="CE27" s="13"/>
      <c r="CF27" s="14"/>
      <c r="CG27" s="13"/>
      <c r="CH27" s="13"/>
      <c r="CI27" s="13"/>
      <c r="CJ27" s="13"/>
      <c r="CK27" s="14" t="s">
        <v>398</v>
      </c>
      <c r="CL27" s="13">
        <v>40</v>
      </c>
      <c r="CM27" s="13"/>
      <c r="CN27" s="13"/>
      <c r="CO27" s="13"/>
      <c r="CP27" s="14" t="s">
        <v>398</v>
      </c>
      <c r="CQ27" s="13">
        <v>65</v>
      </c>
      <c r="CR27" s="13"/>
      <c r="CS27" s="13"/>
      <c r="CT27" s="13"/>
      <c r="CU27" s="14" t="s">
        <v>399</v>
      </c>
      <c r="CV27" s="13">
        <v>40</v>
      </c>
      <c r="CW27" s="13"/>
      <c r="CX27" s="13"/>
      <c r="CY27" s="13"/>
      <c r="CZ27" s="14" t="s">
        <v>398</v>
      </c>
      <c r="DA27" s="13"/>
      <c r="DB27" s="13"/>
      <c r="DC27" s="13"/>
      <c r="DD27" s="13"/>
      <c r="DE27" s="14" t="s">
        <v>398</v>
      </c>
      <c r="DF27" s="13">
        <v>70</v>
      </c>
      <c r="DG27" s="13"/>
      <c r="DH27" s="13"/>
      <c r="DI27" s="27"/>
      <c r="DJ27" s="28" t="s">
        <v>398</v>
      </c>
      <c r="DK27" s="26">
        <v>70</v>
      </c>
      <c r="DL27" s="26"/>
      <c r="DM27" s="26"/>
      <c r="DN27" s="29"/>
      <c r="DO27" s="14" t="s">
        <v>398</v>
      </c>
      <c r="DP27" s="13">
        <v>70</v>
      </c>
      <c r="DQ27" s="185" t="s">
        <v>148</v>
      </c>
      <c r="DR27" s="13"/>
      <c r="DS27" s="27"/>
      <c r="DT27" s="28" t="s">
        <v>398</v>
      </c>
      <c r="DU27" s="26">
        <v>60</v>
      </c>
      <c r="DV27" s="26"/>
      <c r="DW27" s="26"/>
      <c r="DX27" s="29"/>
      <c r="DY27" s="28" t="s">
        <v>398</v>
      </c>
      <c r="DZ27" s="26">
        <v>70</v>
      </c>
      <c r="EA27" s="221" t="s">
        <v>148</v>
      </c>
      <c r="EB27" s="26"/>
      <c r="EC27" s="29"/>
      <c r="ED27" s="28" t="s">
        <v>398</v>
      </c>
      <c r="EE27" s="26">
        <v>70</v>
      </c>
      <c r="EF27" s="26"/>
      <c r="EG27" s="26"/>
      <c r="EH27" s="29"/>
      <c r="EI27" s="28" t="s">
        <v>398</v>
      </c>
      <c r="EJ27" s="26">
        <v>70</v>
      </c>
      <c r="EK27" s="26"/>
      <c r="EL27" s="26"/>
      <c r="EM27" s="29"/>
      <c r="EN27" s="14" t="s">
        <v>398</v>
      </c>
      <c r="EO27" s="13">
        <v>55</v>
      </c>
      <c r="EP27" s="13"/>
      <c r="EQ27" s="13"/>
      <c r="ER27" s="30"/>
      <c r="ES27" s="28" t="s">
        <v>398</v>
      </c>
      <c r="ET27" s="26">
        <v>70</v>
      </c>
      <c r="EU27" s="221" t="s">
        <v>148</v>
      </c>
      <c r="EV27" s="26"/>
      <c r="EW27" s="29"/>
      <c r="EX27" s="28" t="s">
        <v>398</v>
      </c>
      <c r="EY27" s="26">
        <v>70</v>
      </c>
      <c r="EZ27" s="26"/>
      <c r="FA27" s="26"/>
      <c r="FB27" s="29"/>
    </row>
    <row r="28" spans="1:158" x14ac:dyDescent="0.2">
      <c r="A28" s="75" t="s">
        <v>147</v>
      </c>
      <c r="B28" s="25" t="s">
        <v>393</v>
      </c>
      <c r="C28" s="9">
        <f>VLOOKUP(B28,'PRESENZE ALLENAMENTI'!$D$4:$F$57,3,0)</f>
        <v>10</v>
      </c>
      <c r="D28" s="13">
        <f t="shared" si="1"/>
        <v>98</v>
      </c>
      <c r="E28" s="13">
        <f t="shared" si="2"/>
        <v>980</v>
      </c>
      <c r="F28" s="13">
        <f t="shared" si="0"/>
        <v>61.25</v>
      </c>
      <c r="G28" s="13">
        <f t="shared" si="3"/>
        <v>15</v>
      </c>
      <c r="H28" s="13">
        <f t="shared" si="4"/>
        <v>1</v>
      </c>
      <c r="I28" s="13">
        <f t="shared" si="5"/>
        <v>0</v>
      </c>
      <c r="J28" s="13"/>
      <c r="K28" s="13">
        <f t="shared" si="6"/>
        <v>0</v>
      </c>
      <c r="L28" s="13">
        <f t="shared" si="7"/>
        <v>5</v>
      </c>
      <c r="M28" s="13">
        <f t="shared" si="8"/>
        <v>0</v>
      </c>
      <c r="N28" s="14"/>
      <c r="O28" s="13"/>
      <c r="P28" s="13"/>
      <c r="Q28" s="13"/>
      <c r="R28" s="13"/>
      <c r="S28" s="14" t="s">
        <v>398</v>
      </c>
      <c r="T28" s="13">
        <v>70</v>
      </c>
      <c r="U28" s="13"/>
      <c r="V28" s="13"/>
      <c r="W28" s="13"/>
      <c r="X28" s="14" t="s">
        <v>398</v>
      </c>
      <c r="Y28" s="13">
        <v>70</v>
      </c>
      <c r="Z28" s="13"/>
      <c r="AA28" s="13"/>
      <c r="AB28" s="13"/>
      <c r="AC28" s="14"/>
      <c r="AD28" s="13"/>
      <c r="AE28" s="13"/>
      <c r="AF28" s="13"/>
      <c r="AG28" s="13"/>
      <c r="AH28" s="14" t="s">
        <v>399</v>
      </c>
      <c r="AI28" s="13">
        <v>35</v>
      </c>
      <c r="AJ28" s="13"/>
      <c r="AK28" s="13"/>
      <c r="AL28" s="13"/>
      <c r="AM28" s="14"/>
      <c r="AN28" s="13"/>
      <c r="AO28" s="13"/>
      <c r="AP28" s="13"/>
      <c r="AQ28" s="13"/>
      <c r="AR28" s="14" t="s">
        <v>398</v>
      </c>
      <c r="AS28" s="13">
        <v>70</v>
      </c>
      <c r="AT28" s="13"/>
      <c r="AU28" s="13"/>
      <c r="AV28" s="13"/>
      <c r="AW28" s="14"/>
      <c r="AX28" s="13"/>
      <c r="AY28" s="13"/>
      <c r="AZ28" s="13"/>
      <c r="BA28" s="13"/>
      <c r="BB28" s="14" t="s">
        <v>398</v>
      </c>
      <c r="BC28" s="13">
        <v>70</v>
      </c>
      <c r="BD28" s="13"/>
      <c r="BE28" s="13"/>
      <c r="BF28" s="13"/>
      <c r="BG28" s="14" t="s">
        <v>398</v>
      </c>
      <c r="BH28" s="13">
        <v>70</v>
      </c>
      <c r="BI28" s="185" t="s">
        <v>148</v>
      </c>
      <c r="BJ28" s="13"/>
      <c r="BK28" s="13"/>
      <c r="BL28" s="14"/>
      <c r="BM28" s="13"/>
      <c r="BN28" s="13"/>
      <c r="BO28" s="13"/>
      <c r="BP28" s="13"/>
      <c r="BQ28" s="14" t="s">
        <v>398</v>
      </c>
      <c r="BR28" s="13">
        <v>70</v>
      </c>
      <c r="BS28" s="13"/>
      <c r="BT28" s="13"/>
      <c r="BU28" s="13"/>
      <c r="BV28" s="14" t="s">
        <v>398</v>
      </c>
      <c r="BW28" s="13">
        <v>70</v>
      </c>
      <c r="BX28" s="185" t="s">
        <v>148</v>
      </c>
      <c r="BY28" s="13"/>
      <c r="BZ28" s="13"/>
      <c r="CA28" s="14" t="s">
        <v>398</v>
      </c>
      <c r="CB28" s="13">
        <v>60</v>
      </c>
      <c r="CC28" s="13"/>
      <c r="CD28" s="13"/>
      <c r="CE28" s="13"/>
      <c r="CF28" s="14" t="s">
        <v>398</v>
      </c>
      <c r="CG28" s="13">
        <v>70</v>
      </c>
      <c r="CH28" s="13"/>
      <c r="CI28" s="13"/>
      <c r="CJ28" s="13"/>
      <c r="CK28" s="14"/>
      <c r="CL28" s="13"/>
      <c r="CM28" s="13"/>
      <c r="CN28" s="13"/>
      <c r="CO28" s="13"/>
      <c r="CP28" s="14"/>
      <c r="CQ28" s="13"/>
      <c r="CR28" s="13"/>
      <c r="CS28" s="13"/>
      <c r="CT28" s="13"/>
      <c r="CU28" s="14" t="s">
        <v>398</v>
      </c>
      <c r="CV28" s="13">
        <v>70</v>
      </c>
      <c r="CW28" s="185" t="s">
        <v>148</v>
      </c>
      <c r="CX28" s="13"/>
      <c r="CY28" s="13"/>
      <c r="CZ28" s="14" t="s">
        <v>398</v>
      </c>
      <c r="DA28" s="13"/>
      <c r="DB28" s="185" t="s">
        <v>148</v>
      </c>
      <c r="DC28" s="13"/>
      <c r="DD28" s="13"/>
      <c r="DE28" s="14"/>
      <c r="DF28" s="13"/>
      <c r="DG28" s="13"/>
      <c r="DH28" s="13"/>
      <c r="DI28" s="27"/>
      <c r="DJ28" s="28"/>
      <c r="DK28" s="26"/>
      <c r="DL28" s="26"/>
      <c r="DM28" s="26"/>
      <c r="DN28" s="29"/>
      <c r="DO28" s="14"/>
      <c r="DP28" s="13"/>
      <c r="DQ28" s="13"/>
      <c r="DR28" s="13"/>
      <c r="DS28" s="27"/>
      <c r="DT28" s="28" t="s">
        <v>398</v>
      </c>
      <c r="DU28" s="26">
        <v>70</v>
      </c>
      <c r="DV28" s="26"/>
      <c r="DW28" s="26"/>
      <c r="DX28" s="29"/>
      <c r="DY28" s="28"/>
      <c r="DZ28" s="26"/>
      <c r="EA28" s="26"/>
      <c r="EB28" s="26"/>
      <c r="EC28" s="29"/>
      <c r="ED28" s="28" t="s">
        <v>398</v>
      </c>
      <c r="EE28" s="26">
        <v>45</v>
      </c>
      <c r="EF28" s="26"/>
      <c r="EG28" s="26"/>
      <c r="EH28" s="29"/>
      <c r="EI28" s="28"/>
      <c r="EJ28" s="26"/>
      <c r="EK28" s="26"/>
      <c r="EL28" s="26"/>
      <c r="EM28" s="29"/>
      <c r="EN28" s="14" t="s">
        <v>398</v>
      </c>
      <c r="EO28" s="13">
        <v>70</v>
      </c>
      <c r="EP28" s="13"/>
      <c r="EQ28" s="13"/>
      <c r="ER28" s="30"/>
      <c r="ES28" s="28" t="s">
        <v>398</v>
      </c>
      <c r="ET28" s="26">
        <v>70</v>
      </c>
      <c r="EU28" s="221" t="s">
        <v>148</v>
      </c>
      <c r="EV28" s="26"/>
      <c r="EW28" s="29"/>
      <c r="EX28" s="28"/>
      <c r="EY28" s="26"/>
      <c r="EZ28" s="26"/>
      <c r="FA28" s="26"/>
      <c r="FB28" s="29"/>
    </row>
    <row r="29" spans="1:158" ht="13.5" hidden="1" customHeight="1" thickBot="1" x14ac:dyDescent="0.25">
      <c r="A29" s="75" t="s">
        <v>147</v>
      </c>
      <c r="B29" s="25" t="s">
        <v>111</v>
      </c>
      <c r="C29" s="9">
        <f>VLOOKUP(B29,'PRESENZE ALLENAMENTI'!$D$4:$F$57,3,0)</f>
        <v>0</v>
      </c>
      <c r="D29" s="13" t="e">
        <f t="shared" si="1"/>
        <v>#DIV/0!</v>
      </c>
      <c r="E29" s="13">
        <f t="shared" si="2"/>
        <v>0</v>
      </c>
      <c r="F29" s="13" t="e">
        <f t="shared" si="0"/>
        <v>#DIV/0!</v>
      </c>
      <c r="G29" s="13">
        <f t="shared" si="3"/>
        <v>0</v>
      </c>
      <c r="H29" s="13">
        <f t="shared" si="4"/>
        <v>0</v>
      </c>
      <c r="I29" s="13">
        <f t="shared" si="5"/>
        <v>0</v>
      </c>
      <c r="J29" s="13"/>
      <c r="K29" s="13">
        <f t="shared" si="6"/>
        <v>0</v>
      </c>
      <c r="L29" s="13">
        <f t="shared" si="7"/>
        <v>0</v>
      </c>
      <c r="M29" s="13">
        <f t="shared" si="8"/>
        <v>0</v>
      </c>
      <c r="N29" s="14"/>
      <c r="O29" s="13"/>
      <c r="P29" s="13"/>
      <c r="Q29" s="13"/>
      <c r="R29" s="13"/>
      <c r="S29" s="14"/>
      <c r="T29" s="13"/>
      <c r="U29" s="13"/>
      <c r="V29" s="13"/>
      <c r="W29" s="13"/>
      <c r="X29" s="14"/>
      <c r="Y29" s="13"/>
      <c r="Z29" s="13"/>
      <c r="AA29" s="13"/>
      <c r="AB29" s="13"/>
      <c r="AC29" s="14"/>
      <c r="AD29" s="13"/>
      <c r="AE29" s="13"/>
      <c r="AF29" s="13"/>
      <c r="AG29" s="13"/>
      <c r="AH29" s="14"/>
      <c r="AI29" s="13"/>
      <c r="AJ29" s="13"/>
      <c r="AK29" s="13"/>
      <c r="AL29" s="13"/>
      <c r="AM29" s="14"/>
      <c r="AN29" s="13"/>
      <c r="AO29" s="13"/>
      <c r="AP29" s="13"/>
      <c r="AQ29" s="13"/>
      <c r="AR29" s="14"/>
      <c r="AS29" s="13"/>
      <c r="AT29" s="13"/>
      <c r="AU29" s="13"/>
      <c r="AV29" s="13"/>
      <c r="AW29" s="14"/>
      <c r="AX29" s="13"/>
      <c r="AY29" s="13"/>
      <c r="AZ29" s="13"/>
      <c r="BA29" s="13"/>
      <c r="BB29" s="14"/>
      <c r="BC29" s="13"/>
      <c r="BD29" s="13"/>
      <c r="BE29" s="13"/>
      <c r="BF29" s="13"/>
      <c r="BG29" s="14"/>
      <c r="BH29" s="13"/>
      <c r="BI29" s="13"/>
      <c r="BJ29" s="13"/>
      <c r="BK29" s="13"/>
      <c r="BL29" s="14"/>
      <c r="BM29" s="13"/>
      <c r="BN29" s="13"/>
      <c r="BO29" s="13"/>
      <c r="BP29" s="13"/>
      <c r="BQ29" s="14"/>
      <c r="BR29" s="13"/>
      <c r="BS29" s="13"/>
      <c r="BT29" s="13"/>
      <c r="BU29" s="13"/>
      <c r="BV29" s="14"/>
      <c r="BW29" s="13"/>
      <c r="BX29" s="13"/>
      <c r="BY29" s="13"/>
      <c r="BZ29" s="13"/>
      <c r="CA29" s="14"/>
      <c r="CB29" s="13"/>
      <c r="CC29" s="13"/>
      <c r="CD29" s="13"/>
      <c r="CE29" s="13"/>
      <c r="CF29" s="14"/>
      <c r="CG29" s="13"/>
      <c r="CH29" s="13"/>
      <c r="CI29" s="13"/>
      <c r="CJ29" s="13"/>
      <c r="CK29" s="14"/>
      <c r="CL29" s="13"/>
      <c r="CM29" s="13"/>
      <c r="CN29" s="13"/>
      <c r="CO29" s="13"/>
      <c r="CP29" s="14"/>
      <c r="CQ29" s="13"/>
      <c r="CR29" s="13"/>
      <c r="CS29" s="13"/>
      <c r="CT29" s="13"/>
      <c r="CU29" s="14"/>
      <c r="CV29" s="13"/>
      <c r="CW29" s="13"/>
      <c r="CX29" s="13"/>
      <c r="CY29" s="13"/>
      <c r="CZ29" s="14"/>
      <c r="DA29" s="13"/>
      <c r="DB29" s="13"/>
      <c r="DC29" s="13"/>
      <c r="DD29" s="13"/>
      <c r="DE29" s="14"/>
      <c r="DF29" s="13"/>
      <c r="DG29" s="13"/>
      <c r="DH29" s="13"/>
      <c r="DI29" s="27"/>
      <c r="DJ29" s="28"/>
      <c r="DK29" s="26"/>
      <c r="DL29" s="26"/>
      <c r="DM29" s="26"/>
      <c r="DN29" s="29"/>
      <c r="DO29" s="14"/>
      <c r="DP29" s="13"/>
      <c r="DQ29" s="13"/>
      <c r="DR29" s="13"/>
      <c r="DS29" s="27"/>
      <c r="DT29" s="28"/>
      <c r="DU29" s="26"/>
      <c r="DV29" s="26"/>
      <c r="DW29" s="26"/>
      <c r="DX29" s="29"/>
      <c r="DY29" s="28"/>
      <c r="DZ29" s="26"/>
      <c r="EA29" s="26"/>
      <c r="EB29" s="26"/>
      <c r="EC29" s="29"/>
      <c r="ED29" s="28"/>
      <c r="EE29" s="26"/>
      <c r="EF29" s="26"/>
      <c r="EG29" s="26"/>
      <c r="EH29" s="29"/>
      <c r="EI29" s="28"/>
      <c r="EJ29" s="26"/>
      <c r="EK29" s="26"/>
      <c r="EL29" s="26"/>
      <c r="EM29" s="29"/>
      <c r="EN29" s="14"/>
      <c r="EO29" s="13"/>
      <c r="EP29" s="13"/>
      <c r="EQ29" s="13"/>
      <c r="ER29" s="30"/>
      <c r="ES29" s="28"/>
      <c r="ET29" s="26"/>
      <c r="EU29" s="26"/>
      <c r="EV29" s="26"/>
      <c r="EW29" s="29"/>
      <c r="EX29" s="28"/>
      <c r="EY29" s="26"/>
      <c r="EZ29" s="26"/>
      <c r="FA29" s="26"/>
      <c r="FB29" s="29"/>
    </row>
    <row r="30" spans="1:158" ht="13.5" hidden="1" customHeight="1" thickBot="1" x14ac:dyDescent="0.25">
      <c r="A30" s="75"/>
      <c r="B30" s="25" t="s">
        <v>145</v>
      </c>
      <c r="C30" s="9">
        <f>VLOOKUP(B30,'PRESENZE ALLENAMENTI'!$D$4:$F$57,3,0)</f>
        <v>9</v>
      </c>
      <c r="D30" s="13">
        <f t="shared" si="1"/>
        <v>0</v>
      </c>
      <c r="E30" s="13">
        <f t="shared" si="2"/>
        <v>0</v>
      </c>
      <c r="F30" s="13" t="e">
        <f t="shared" si="0"/>
        <v>#DIV/0!</v>
      </c>
      <c r="G30" s="13">
        <f t="shared" si="3"/>
        <v>0</v>
      </c>
      <c r="H30" s="13">
        <f t="shared" si="4"/>
        <v>0</v>
      </c>
      <c r="I30" s="13">
        <f t="shared" si="5"/>
        <v>0</v>
      </c>
      <c r="J30" s="13"/>
      <c r="K30" s="13">
        <f t="shared" si="6"/>
        <v>0</v>
      </c>
      <c r="L30" s="13">
        <f t="shared" si="7"/>
        <v>0</v>
      </c>
      <c r="M30" s="13">
        <f t="shared" si="8"/>
        <v>0</v>
      </c>
      <c r="N30" s="14"/>
      <c r="O30" s="13"/>
      <c r="P30" s="13"/>
      <c r="Q30" s="13"/>
      <c r="R30" s="13"/>
      <c r="S30" s="14"/>
      <c r="T30" s="13"/>
      <c r="U30" s="13"/>
      <c r="V30" s="13"/>
      <c r="W30" s="13"/>
      <c r="X30" s="14"/>
      <c r="Y30" s="13"/>
      <c r="Z30" s="13"/>
      <c r="AA30" s="13"/>
      <c r="AB30" s="13"/>
      <c r="AC30" s="14"/>
      <c r="AD30" s="13"/>
      <c r="AE30" s="13"/>
      <c r="AF30" s="13"/>
      <c r="AG30" s="13"/>
      <c r="AH30" s="14"/>
      <c r="AI30" s="13"/>
      <c r="AJ30" s="13"/>
      <c r="AK30" s="13"/>
      <c r="AL30" s="13"/>
      <c r="AM30" s="14"/>
      <c r="AN30" s="13"/>
      <c r="AO30" s="13"/>
      <c r="AP30" s="13"/>
      <c r="AQ30" s="13"/>
      <c r="AR30" s="14"/>
      <c r="AS30" s="13"/>
      <c r="AT30" s="13"/>
      <c r="AU30" s="13"/>
      <c r="AV30" s="13"/>
      <c r="AW30" s="14"/>
      <c r="AX30" s="13"/>
      <c r="AY30" s="13"/>
      <c r="AZ30" s="13"/>
      <c r="BA30" s="13"/>
      <c r="BB30" s="14"/>
      <c r="BC30" s="13"/>
      <c r="BD30" s="13"/>
      <c r="BE30" s="13"/>
      <c r="BF30" s="13"/>
      <c r="BG30" s="14"/>
      <c r="BH30" s="13"/>
      <c r="BI30" s="13"/>
      <c r="BJ30" s="13"/>
      <c r="BK30" s="13"/>
      <c r="BL30" s="14"/>
      <c r="BM30" s="13"/>
      <c r="BN30" s="13"/>
      <c r="BO30" s="13"/>
      <c r="BP30" s="13"/>
      <c r="BQ30" s="14"/>
      <c r="BR30" s="13"/>
      <c r="BS30" s="13"/>
      <c r="BT30" s="13"/>
      <c r="BU30" s="13"/>
      <c r="BV30" s="14"/>
      <c r="BW30" s="13"/>
      <c r="BX30" s="13"/>
      <c r="BY30" s="13"/>
      <c r="BZ30" s="13"/>
      <c r="CA30" s="14"/>
      <c r="CB30" s="13"/>
      <c r="CC30" s="13"/>
      <c r="CD30" s="13"/>
      <c r="CE30" s="13"/>
      <c r="CF30" s="14"/>
      <c r="CG30" s="13"/>
      <c r="CH30" s="13"/>
      <c r="CI30" s="13"/>
      <c r="CJ30" s="13"/>
      <c r="CK30" s="14"/>
      <c r="CL30" s="13"/>
      <c r="CM30" s="13"/>
      <c r="CN30" s="13"/>
      <c r="CO30" s="13"/>
      <c r="CP30" s="14"/>
      <c r="CQ30" s="13"/>
      <c r="CR30" s="13"/>
      <c r="CS30" s="13"/>
      <c r="CT30" s="13"/>
      <c r="CU30" s="14"/>
      <c r="CV30" s="13"/>
      <c r="CW30" s="13"/>
      <c r="CX30" s="13"/>
      <c r="CY30" s="13"/>
      <c r="CZ30" s="14"/>
      <c r="DA30" s="13"/>
      <c r="DB30" s="13"/>
      <c r="DC30" s="13"/>
      <c r="DD30" s="13"/>
      <c r="DE30" s="14"/>
      <c r="DF30" s="13"/>
      <c r="DG30" s="13"/>
      <c r="DH30" s="13"/>
      <c r="DI30" s="27"/>
      <c r="DJ30" s="28"/>
      <c r="DK30" s="26"/>
      <c r="DL30" s="26"/>
      <c r="DM30" s="26"/>
      <c r="DN30" s="29"/>
      <c r="DO30" s="14"/>
      <c r="DP30" s="13"/>
      <c r="DQ30" s="13"/>
      <c r="DR30" s="13"/>
      <c r="DS30" s="27"/>
      <c r="DT30" s="28"/>
      <c r="DU30" s="26"/>
      <c r="DV30" s="26"/>
      <c r="DW30" s="26"/>
      <c r="DX30" s="29"/>
      <c r="DY30" s="28"/>
      <c r="DZ30" s="26"/>
      <c r="EA30" s="26"/>
      <c r="EB30" s="26"/>
      <c r="EC30" s="29"/>
      <c r="ED30" s="28"/>
      <c r="EE30" s="26"/>
      <c r="EF30" s="26"/>
      <c r="EG30" s="26"/>
      <c r="EH30" s="29"/>
      <c r="EI30" s="28"/>
      <c r="EJ30" s="26"/>
      <c r="EK30" s="26"/>
      <c r="EL30" s="26"/>
      <c r="EM30" s="29"/>
      <c r="EN30" s="14"/>
      <c r="EO30" s="13"/>
      <c r="EP30" s="13"/>
      <c r="EQ30" s="13"/>
      <c r="ER30" s="30"/>
      <c r="ES30" s="28"/>
      <c r="ET30" s="26"/>
      <c r="EU30" s="26"/>
      <c r="EV30" s="26"/>
      <c r="EW30" s="29"/>
      <c r="EX30" s="28"/>
      <c r="EY30" s="26"/>
      <c r="EZ30" s="26"/>
      <c r="FA30" s="26"/>
      <c r="FB30" s="29"/>
    </row>
    <row r="31" spans="1:158" x14ac:dyDescent="0.2">
      <c r="A31" s="75" t="s">
        <v>147</v>
      </c>
      <c r="B31" s="25" t="s">
        <v>116</v>
      </c>
      <c r="C31" s="9">
        <f>VLOOKUP(B31,'PRESENZE ALLENAMENTI'!$D$4:$F$57,3,0)</f>
        <v>4</v>
      </c>
      <c r="D31" s="13">
        <f t="shared" si="1"/>
        <v>296.25</v>
      </c>
      <c r="E31" s="13">
        <f t="shared" si="2"/>
        <v>1185</v>
      </c>
      <c r="F31" s="13">
        <f t="shared" si="0"/>
        <v>59.25</v>
      </c>
      <c r="G31" s="13">
        <f t="shared" si="3"/>
        <v>20</v>
      </c>
      <c r="H31" s="13">
        <f t="shared" si="4"/>
        <v>0</v>
      </c>
      <c r="I31" s="13">
        <f t="shared" si="5"/>
        <v>0</v>
      </c>
      <c r="J31" s="13"/>
      <c r="K31" s="13">
        <f t="shared" si="6"/>
        <v>1</v>
      </c>
      <c r="L31" s="13">
        <f t="shared" si="7"/>
        <v>1</v>
      </c>
      <c r="M31" s="13">
        <f t="shared" si="8"/>
        <v>0</v>
      </c>
      <c r="N31" s="14"/>
      <c r="O31" s="13"/>
      <c r="P31" s="13"/>
      <c r="Q31" s="13"/>
      <c r="R31" s="13"/>
      <c r="S31" s="14"/>
      <c r="T31" s="13"/>
      <c r="U31" s="13"/>
      <c r="V31" s="13"/>
      <c r="W31" s="13"/>
      <c r="X31" s="14" t="s">
        <v>398</v>
      </c>
      <c r="Y31" s="13">
        <v>35</v>
      </c>
      <c r="Z31" s="13"/>
      <c r="AA31" s="13"/>
      <c r="AB31" s="13"/>
      <c r="AC31" s="14" t="s">
        <v>398</v>
      </c>
      <c r="AD31" s="13">
        <v>60</v>
      </c>
      <c r="AE31" s="13"/>
      <c r="AF31" s="13"/>
      <c r="AG31" s="13"/>
      <c r="AH31" s="14" t="s">
        <v>398</v>
      </c>
      <c r="AI31" s="13">
        <v>70</v>
      </c>
      <c r="AJ31" s="13"/>
      <c r="AK31" s="13"/>
      <c r="AL31" s="13"/>
      <c r="AM31" s="14" t="s">
        <v>398</v>
      </c>
      <c r="AN31" s="13">
        <v>40</v>
      </c>
      <c r="AO31" s="13"/>
      <c r="AP31" s="13"/>
      <c r="AQ31" s="13"/>
      <c r="AR31" s="14"/>
      <c r="AS31" s="13"/>
      <c r="AT31" s="13"/>
      <c r="AU31" s="13"/>
      <c r="AV31" s="13"/>
      <c r="AW31" s="14"/>
      <c r="AX31" s="13"/>
      <c r="AY31" s="13"/>
      <c r="AZ31" s="13"/>
      <c r="BA31" s="13"/>
      <c r="BB31" s="14" t="s">
        <v>398</v>
      </c>
      <c r="BC31" s="13">
        <v>50</v>
      </c>
      <c r="BD31" s="13"/>
      <c r="BE31" s="13"/>
      <c r="BF31" s="13"/>
      <c r="BG31" s="14" t="s">
        <v>398</v>
      </c>
      <c r="BH31" s="13">
        <v>55</v>
      </c>
      <c r="BI31" s="13"/>
      <c r="BJ31" s="13"/>
      <c r="BK31" s="13"/>
      <c r="BL31" s="14"/>
      <c r="BM31" s="13"/>
      <c r="BN31" s="13"/>
      <c r="BO31" s="13"/>
      <c r="BP31" s="13"/>
      <c r="BQ31" s="14" t="s">
        <v>398</v>
      </c>
      <c r="BR31" s="13">
        <v>70</v>
      </c>
      <c r="BS31" s="185" t="s">
        <v>148</v>
      </c>
      <c r="BT31" s="13"/>
      <c r="BU31" s="13"/>
      <c r="BV31" s="14" t="s">
        <v>398</v>
      </c>
      <c r="BW31" s="13">
        <v>5</v>
      </c>
      <c r="BX31" s="13"/>
      <c r="BY31" s="13"/>
      <c r="BZ31" s="13"/>
      <c r="CA31" s="14" t="s">
        <v>398</v>
      </c>
      <c r="CB31" s="13">
        <v>70</v>
      </c>
      <c r="CC31" s="13"/>
      <c r="CD31" s="13"/>
      <c r="CE31" s="13"/>
      <c r="CF31" s="14" t="s">
        <v>398</v>
      </c>
      <c r="CG31" s="13">
        <v>70</v>
      </c>
      <c r="CH31" s="13"/>
      <c r="CI31" s="13"/>
      <c r="CJ31" s="13">
        <v>1</v>
      </c>
      <c r="CK31" s="14" t="s">
        <v>398</v>
      </c>
      <c r="CL31" s="13">
        <v>70</v>
      </c>
      <c r="CM31" s="13"/>
      <c r="CN31" s="13"/>
      <c r="CO31" s="13"/>
      <c r="CP31" s="14" t="s">
        <v>398</v>
      </c>
      <c r="CQ31" s="13">
        <v>70</v>
      </c>
      <c r="CR31" s="13"/>
      <c r="CS31" s="13"/>
      <c r="CT31" s="13"/>
      <c r="CU31" s="14" t="s">
        <v>398</v>
      </c>
      <c r="CV31" s="13">
        <v>30</v>
      </c>
      <c r="CW31" s="13"/>
      <c r="CX31" s="13"/>
      <c r="CY31" s="13"/>
      <c r="CZ31" s="14"/>
      <c r="DA31" s="13"/>
      <c r="DB31" s="13"/>
      <c r="DC31" s="13"/>
      <c r="DD31" s="13"/>
      <c r="DE31" s="14" t="s">
        <v>398</v>
      </c>
      <c r="DF31" s="13">
        <v>70</v>
      </c>
      <c r="DG31" s="13"/>
      <c r="DH31" s="13"/>
      <c r="DI31" s="27"/>
      <c r="DJ31" s="28"/>
      <c r="DK31" s="26"/>
      <c r="DL31" s="26"/>
      <c r="DM31" s="26"/>
      <c r="DN31" s="29"/>
      <c r="DO31" s="14" t="s">
        <v>398</v>
      </c>
      <c r="DP31" s="13">
        <v>70</v>
      </c>
      <c r="DQ31" s="13"/>
      <c r="DR31" s="13"/>
      <c r="DS31" s="27"/>
      <c r="DT31" s="28" t="s">
        <v>398</v>
      </c>
      <c r="DU31" s="26">
        <v>70</v>
      </c>
      <c r="DV31" s="26"/>
      <c r="DW31" s="26"/>
      <c r="DX31" s="29"/>
      <c r="DY31" s="28"/>
      <c r="DZ31" s="26"/>
      <c r="EA31" s="26"/>
      <c r="EB31" s="26"/>
      <c r="EC31" s="29"/>
      <c r="ED31" s="28"/>
      <c r="EE31" s="26"/>
      <c r="EF31" s="26"/>
      <c r="EG31" s="26"/>
      <c r="EH31" s="29"/>
      <c r="EI31" s="28" t="s">
        <v>398</v>
      </c>
      <c r="EJ31" s="26">
        <v>70</v>
      </c>
      <c r="EK31" s="26"/>
      <c r="EL31" s="26"/>
      <c r="EM31" s="29"/>
      <c r="EN31" s="14" t="s">
        <v>398</v>
      </c>
      <c r="EO31" s="13">
        <v>70</v>
      </c>
      <c r="EP31" s="13"/>
      <c r="EQ31" s="13"/>
      <c r="ER31" s="30"/>
      <c r="ES31" s="28" t="s">
        <v>398</v>
      </c>
      <c r="ET31" s="26">
        <v>70</v>
      </c>
      <c r="EU31" s="26"/>
      <c r="EV31" s="26"/>
      <c r="EW31" s="29"/>
      <c r="EX31" s="28" t="s">
        <v>398</v>
      </c>
      <c r="EY31" s="26">
        <v>70</v>
      </c>
      <c r="EZ31" s="26"/>
      <c r="FA31" s="26"/>
      <c r="FB31" s="29"/>
    </row>
    <row r="32" spans="1:158" x14ac:dyDescent="0.2">
      <c r="A32" s="75" t="s">
        <v>147</v>
      </c>
      <c r="B32" s="25" t="s">
        <v>117</v>
      </c>
      <c r="C32" s="9">
        <f>VLOOKUP(B32,'PRESENZE ALLENAMENTI'!$D$4:$F$57,3,0)</f>
        <v>16</v>
      </c>
      <c r="D32" s="13">
        <f t="shared" si="1"/>
        <v>65</v>
      </c>
      <c r="E32" s="13">
        <f t="shared" si="2"/>
        <v>1040</v>
      </c>
      <c r="F32" s="13">
        <f t="shared" si="0"/>
        <v>61.176470588235297</v>
      </c>
      <c r="G32" s="13">
        <f t="shared" si="3"/>
        <v>15</v>
      </c>
      <c r="H32" s="13">
        <f t="shared" si="4"/>
        <v>2</v>
      </c>
      <c r="I32" s="13">
        <f t="shared" si="5"/>
        <v>0</v>
      </c>
      <c r="J32" s="13"/>
      <c r="K32" s="13">
        <f t="shared" si="6"/>
        <v>7</v>
      </c>
      <c r="L32" s="13">
        <f t="shared" si="7"/>
        <v>0</v>
      </c>
      <c r="M32" s="13">
        <f t="shared" si="8"/>
        <v>0</v>
      </c>
      <c r="N32" s="14"/>
      <c r="O32" s="13"/>
      <c r="P32" s="13"/>
      <c r="Q32" s="13"/>
      <c r="R32" s="13"/>
      <c r="S32" s="14"/>
      <c r="T32" s="13"/>
      <c r="U32" s="13"/>
      <c r="V32" s="13"/>
      <c r="W32" s="13"/>
      <c r="X32" s="14" t="s">
        <v>398</v>
      </c>
      <c r="Y32" s="13">
        <v>70</v>
      </c>
      <c r="Z32" s="13"/>
      <c r="AA32" s="13"/>
      <c r="AB32" s="13">
        <v>2</v>
      </c>
      <c r="AC32" s="14" t="s">
        <v>398</v>
      </c>
      <c r="AD32" s="13">
        <v>70</v>
      </c>
      <c r="AE32" s="13"/>
      <c r="AF32" s="13"/>
      <c r="AG32" s="13">
        <v>1</v>
      </c>
      <c r="AH32" s="14" t="s">
        <v>398</v>
      </c>
      <c r="AI32" s="13">
        <v>70</v>
      </c>
      <c r="AJ32" s="13"/>
      <c r="AK32" s="13"/>
      <c r="AL32" s="13"/>
      <c r="AM32" s="14"/>
      <c r="AN32" s="13"/>
      <c r="AO32" s="13"/>
      <c r="AP32" s="13"/>
      <c r="AQ32" s="13"/>
      <c r="AR32" s="14" t="s">
        <v>398</v>
      </c>
      <c r="AS32" s="13">
        <v>45</v>
      </c>
      <c r="AT32" s="13"/>
      <c r="AU32" s="13"/>
      <c r="AV32" s="13">
        <v>1</v>
      </c>
      <c r="AW32" s="14"/>
      <c r="AX32" s="13"/>
      <c r="AY32" s="13"/>
      <c r="AZ32" s="13"/>
      <c r="BA32" s="13"/>
      <c r="BB32" s="14" t="s">
        <v>398</v>
      </c>
      <c r="BC32" s="13">
        <v>70</v>
      </c>
      <c r="BD32" s="13"/>
      <c r="BE32" s="13"/>
      <c r="BF32" s="13">
        <v>1</v>
      </c>
      <c r="BG32" s="14" t="s">
        <v>398</v>
      </c>
      <c r="BH32" s="13">
        <v>60</v>
      </c>
      <c r="BI32" s="13"/>
      <c r="BJ32" s="13"/>
      <c r="BK32" s="13"/>
      <c r="BL32" s="14" t="s">
        <v>398</v>
      </c>
      <c r="BM32" s="13">
        <v>70</v>
      </c>
      <c r="BN32" s="13"/>
      <c r="BO32" s="13"/>
      <c r="BP32" s="13"/>
      <c r="BQ32" s="14"/>
      <c r="BR32" s="13"/>
      <c r="BS32" s="13"/>
      <c r="BT32" s="13"/>
      <c r="BU32" s="13"/>
      <c r="BV32" s="14" t="s">
        <v>399</v>
      </c>
      <c r="BW32" s="13">
        <v>10</v>
      </c>
      <c r="BX32" s="13"/>
      <c r="BY32" s="13"/>
      <c r="BZ32" s="13"/>
      <c r="CA32" s="14" t="s">
        <v>399</v>
      </c>
      <c r="CB32" s="13">
        <v>25</v>
      </c>
      <c r="CC32" s="13"/>
      <c r="CD32" s="13"/>
      <c r="CE32" s="13">
        <v>1</v>
      </c>
      <c r="CF32" s="14"/>
      <c r="CG32" s="13"/>
      <c r="CH32" s="13"/>
      <c r="CI32" s="13"/>
      <c r="CJ32" s="13"/>
      <c r="CK32" s="14"/>
      <c r="CL32" s="13"/>
      <c r="CM32" s="13"/>
      <c r="CN32" s="13"/>
      <c r="CO32" s="13"/>
      <c r="CP32" s="14" t="s">
        <v>398</v>
      </c>
      <c r="CQ32" s="13">
        <v>70</v>
      </c>
      <c r="CR32" s="13"/>
      <c r="CS32" s="13"/>
      <c r="CT32" s="13"/>
      <c r="CU32" s="14" t="s">
        <v>398</v>
      </c>
      <c r="CV32" s="13">
        <v>70</v>
      </c>
      <c r="CW32" s="13"/>
      <c r="CX32" s="13"/>
      <c r="CY32" s="13">
        <v>1</v>
      </c>
      <c r="CZ32" s="14"/>
      <c r="DA32" s="13"/>
      <c r="DB32" s="13"/>
      <c r="DC32" s="13"/>
      <c r="DD32" s="13"/>
      <c r="DE32" s="14" t="s">
        <v>398</v>
      </c>
      <c r="DF32" s="13">
        <v>70</v>
      </c>
      <c r="DG32" s="13"/>
      <c r="DH32" s="13"/>
      <c r="DI32" s="27"/>
      <c r="DJ32" s="28"/>
      <c r="DK32" s="26"/>
      <c r="DL32" s="26"/>
      <c r="DM32" s="26"/>
      <c r="DN32" s="29"/>
      <c r="DO32" s="14"/>
      <c r="DP32" s="13"/>
      <c r="DQ32" s="13"/>
      <c r="DR32" s="13"/>
      <c r="DS32" s="27"/>
      <c r="DT32" s="28"/>
      <c r="DU32" s="26"/>
      <c r="DV32" s="26"/>
      <c r="DW32" s="26"/>
      <c r="DX32" s="29"/>
      <c r="DY32" s="28" t="s">
        <v>398</v>
      </c>
      <c r="DZ32" s="26">
        <v>70</v>
      </c>
      <c r="EA32" s="26"/>
      <c r="EB32" s="26"/>
      <c r="EC32" s="29"/>
      <c r="ED32" s="28" t="s">
        <v>398</v>
      </c>
      <c r="EE32" s="26">
        <v>70</v>
      </c>
      <c r="EF32" s="26"/>
      <c r="EG32" s="26"/>
      <c r="EH32" s="29"/>
      <c r="EI32" s="28" t="s">
        <v>398</v>
      </c>
      <c r="EJ32" s="26">
        <v>70</v>
      </c>
      <c r="EK32" s="26"/>
      <c r="EL32" s="26"/>
      <c r="EM32" s="29"/>
      <c r="EN32" s="14" t="s">
        <v>398</v>
      </c>
      <c r="EO32" s="13">
        <v>70</v>
      </c>
      <c r="EP32" s="13"/>
      <c r="EQ32" s="13"/>
      <c r="ER32" s="30"/>
      <c r="ES32" s="28" t="s">
        <v>398</v>
      </c>
      <c r="ET32" s="26">
        <v>60</v>
      </c>
      <c r="EU32" s="26"/>
      <c r="EV32" s="26"/>
      <c r="EW32" s="29"/>
      <c r="EX32" s="28"/>
      <c r="EY32" s="26"/>
      <c r="EZ32" s="26"/>
      <c r="FA32" s="26"/>
      <c r="FB32" s="29"/>
    </row>
    <row r="33" spans="1:158" ht="12.75" hidden="1" customHeight="1" x14ac:dyDescent="0.2">
      <c r="A33" s="75"/>
      <c r="B33" s="25" t="s">
        <v>127</v>
      </c>
      <c r="C33" s="9">
        <f>VLOOKUP(B33,'PRESENZE ALLENAMENTI'!$D$4:$F$57,3,0)</f>
        <v>0</v>
      </c>
      <c r="D33" s="13" t="e">
        <f t="shared" si="1"/>
        <v>#DIV/0!</v>
      </c>
      <c r="E33" s="13">
        <f t="shared" si="2"/>
        <v>0</v>
      </c>
      <c r="F33" s="13" t="e">
        <f t="shared" si="0"/>
        <v>#DIV/0!</v>
      </c>
      <c r="G33" s="13">
        <f t="shared" si="3"/>
        <v>0</v>
      </c>
      <c r="H33" s="13">
        <f t="shared" si="4"/>
        <v>0</v>
      </c>
      <c r="I33" s="13">
        <f t="shared" si="5"/>
        <v>0</v>
      </c>
      <c r="J33" s="13"/>
      <c r="K33" s="13">
        <f t="shared" si="6"/>
        <v>0</v>
      </c>
      <c r="L33" s="13">
        <f t="shared" si="7"/>
        <v>0</v>
      </c>
      <c r="M33" s="13">
        <f t="shared" si="8"/>
        <v>0</v>
      </c>
      <c r="N33" s="14"/>
      <c r="O33" s="13"/>
      <c r="P33" s="13"/>
      <c r="Q33" s="13"/>
      <c r="R33" s="13"/>
      <c r="S33" s="14"/>
      <c r="T33" s="13"/>
      <c r="U33" s="13"/>
      <c r="V33" s="13"/>
      <c r="W33" s="13"/>
      <c r="X33" s="14"/>
      <c r="Y33" s="13"/>
      <c r="Z33" s="13"/>
      <c r="AA33" s="13"/>
      <c r="AB33" s="13"/>
      <c r="AC33" s="14"/>
      <c r="AD33" s="13"/>
      <c r="AE33" s="13"/>
      <c r="AF33" s="13"/>
      <c r="AG33" s="13"/>
      <c r="AH33" s="14"/>
      <c r="AI33" s="13"/>
      <c r="AJ33" s="13"/>
      <c r="AK33" s="13"/>
      <c r="AL33" s="13"/>
      <c r="AM33" s="14"/>
      <c r="AN33" s="13"/>
      <c r="AO33" s="13"/>
      <c r="AP33" s="13"/>
      <c r="AQ33" s="13"/>
      <c r="AR33" s="14"/>
      <c r="AS33" s="13"/>
      <c r="AT33" s="13"/>
      <c r="AU33" s="13"/>
      <c r="AV33" s="13"/>
      <c r="AW33" s="14"/>
      <c r="AX33" s="13"/>
      <c r="AY33" s="13"/>
      <c r="AZ33" s="13"/>
      <c r="BA33" s="13"/>
      <c r="BB33" s="14"/>
      <c r="BC33" s="13"/>
      <c r="BD33" s="13"/>
      <c r="BE33" s="13"/>
      <c r="BF33" s="13"/>
      <c r="BG33" s="14"/>
      <c r="BH33" s="13"/>
      <c r="BI33" s="13"/>
      <c r="BJ33" s="13"/>
      <c r="BK33" s="13"/>
      <c r="BL33" s="14"/>
      <c r="BM33" s="13"/>
      <c r="BN33" s="13"/>
      <c r="BO33" s="13"/>
      <c r="BP33" s="13"/>
      <c r="BQ33" s="14"/>
      <c r="BR33" s="13"/>
      <c r="BS33" s="13"/>
      <c r="BT33" s="13"/>
      <c r="BU33" s="13"/>
      <c r="BV33" s="14"/>
      <c r="BW33" s="13"/>
      <c r="BX33" s="13"/>
      <c r="BY33" s="13"/>
      <c r="BZ33" s="13"/>
      <c r="CA33" s="14"/>
      <c r="CB33" s="13"/>
      <c r="CC33" s="13"/>
      <c r="CD33" s="13"/>
      <c r="CE33" s="13"/>
      <c r="CF33" s="14"/>
      <c r="CG33" s="13"/>
      <c r="CH33" s="13"/>
      <c r="CI33" s="13"/>
      <c r="CJ33" s="13"/>
      <c r="CK33" s="14"/>
      <c r="CL33" s="13"/>
      <c r="CM33" s="13"/>
      <c r="CN33" s="13"/>
      <c r="CO33" s="13"/>
      <c r="CP33" s="14"/>
      <c r="CQ33" s="13"/>
      <c r="CR33" s="13"/>
      <c r="CS33" s="13"/>
      <c r="CT33" s="13"/>
      <c r="CU33" s="14"/>
      <c r="CV33" s="13"/>
      <c r="CW33" s="13"/>
      <c r="CX33" s="13"/>
      <c r="CY33" s="13"/>
      <c r="CZ33" s="14"/>
      <c r="DA33" s="13"/>
      <c r="DB33" s="13"/>
      <c r="DC33" s="13"/>
      <c r="DD33" s="13"/>
      <c r="DE33" s="14"/>
      <c r="DF33" s="13"/>
      <c r="DG33" s="13"/>
      <c r="DH33" s="13"/>
      <c r="DI33" s="27"/>
      <c r="DJ33" s="28"/>
      <c r="DK33" s="26"/>
      <c r="DL33" s="26"/>
      <c r="DM33" s="26"/>
      <c r="DN33" s="29"/>
      <c r="DO33" s="14"/>
      <c r="DP33" s="13"/>
      <c r="DQ33" s="13"/>
      <c r="DR33" s="13"/>
      <c r="DS33" s="27"/>
      <c r="DT33" s="28"/>
      <c r="DU33" s="26"/>
      <c r="DV33" s="26"/>
      <c r="DW33" s="26"/>
      <c r="DX33" s="29"/>
      <c r="DY33" s="28"/>
      <c r="DZ33" s="26"/>
      <c r="EA33" s="26"/>
      <c r="EB33" s="26"/>
      <c r="EC33" s="29"/>
      <c r="ED33" s="28"/>
      <c r="EE33" s="26"/>
      <c r="EF33" s="26"/>
      <c r="EG33" s="26"/>
      <c r="EH33" s="29"/>
      <c r="EI33" s="28"/>
      <c r="EJ33" s="26"/>
      <c r="EK33" s="26"/>
      <c r="EL33" s="26"/>
      <c r="EM33" s="29"/>
      <c r="EN33" s="14"/>
      <c r="EO33" s="13"/>
      <c r="EP33" s="13"/>
      <c r="EQ33" s="13"/>
      <c r="ER33" s="30"/>
      <c r="ES33" s="28"/>
      <c r="ET33" s="26"/>
      <c r="EU33" s="26"/>
      <c r="EV33" s="26"/>
      <c r="EW33" s="29"/>
      <c r="EX33" s="28"/>
      <c r="EY33" s="26"/>
      <c r="EZ33" s="26"/>
      <c r="FA33" s="26"/>
      <c r="FB33" s="29"/>
    </row>
    <row r="34" spans="1:158" ht="12.75" customHeight="1" x14ac:dyDescent="0.2">
      <c r="A34" s="155"/>
      <c r="B34" s="156" t="s">
        <v>352</v>
      </c>
      <c r="C34" s="9">
        <f>VLOOKUP(B34,'PRESENZE ALLENAMENTI'!$D$4:$F$57,3,0)</f>
        <v>0</v>
      </c>
      <c r="D34" s="13"/>
      <c r="E34" s="13">
        <f t="shared" si="2"/>
        <v>0</v>
      </c>
      <c r="F34" s="13"/>
      <c r="G34" s="13">
        <f t="shared" si="3"/>
        <v>0</v>
      </c>
      <c r="H34" s="13">
        <f t="shared" si="4"/>
        <v>0</v>
      </c>
      <c r="I34" s="13">
        <f t="shared" si="5"/>
        <v>0</v>
      </c>
      <c r="J34" s="13"/>
      <c r="K34" s="13">
        <f t="shared" si="6"/>
        <v>0</v>
      </c>
      <c r="L34" s="13">
        <f t="shared" si="7"/>
        <v>0</v>
      </c>
      <c r="M34" s="13">
        <f t="shared" si="8"/>
        <v>0</v>
      </c>
      <c r="N34" s="68"/>
      <c r="O34" s="69"/>
      <c r="P34" s="69"/>
      <c r="Q34" s="69"/>
      <c r="R34" s="69"/>
      <c r="S34" s="68"/>
      <c r="T34" s="69"/>
      <c r="U34" s="69"/>
      <c r="V34" s="69"/>
      <c r="W34" s="69"/>
      <c r="X34" s="68"/>
      <c r="Y34" s="69"/>
      <c r="Z34" s="69"/>
      <c r="AA34" s="69"/>
      <c r="AB34" s="69"/>
      <c r="AC34" s="68"/>
      <c r="AD34" s="69"/>
      <c r="AE34" s="69"/>
      <c r="AF34" s="69"/>
      <c r="AG34" s="69"/>
      <c r="AH34" s="68"/>
      <c r="AI34" s="69"/>
      <c r="AJ34" s="69"/>
      <c r="AK34" s="69"/>
      <c r="AL34" s="69"/>
      <c r="AM34" s="68"/>
      <c r="AN34" s="69"/>
      <c r="AO34" s="69"/>
      <c r="AP34" s="69"/>
      <c r="AQ34" s="69"/>
      <c r="AR34" s="68"/>
      <c r="AS34" s="69"/>
      <c r="AT34" s="69"/>
      <c r="AU34" s="69"/>
      <c r="AV34" s="69"/>
      <c r="AW34" s="68"/>
      <c r="AX34" s="69"/>
      <c r="AY34" s="69"/>
      <c r="AZ34" s="69"/>
      <c r="BA34" s="69"/>
      <c r="BB34" s="68"/>
      <c r="BC34" s="69"/>
      <c r="BD34" s="69"/>
      <c r="BE34" s="69"/>
      <c r="BF34" s="69"/>
      <c r="BG34" s="68"/>
      <c r="BH34" s="69"/>
      <c r="BI34" s="69"/>
      <c r="BJ34" s="69"/>
      <c r="BK34" s="69"/>
      <c r="BL34" s="68"/>
      <c r="BM34" s="69"/>
      <c r="BN34" s="69"/>
      <c r="BO34" s="69"/>
      <c r="BP34" s="69"/>
      <c r="BQ34" s="68"/>
      <c r="BR34" s="69"/>
      <c r="BS34" s="69"/>
      <c r="BT34" s="69"/>
      <c r="BU34" s="69"/>
      <c r="BV34" s="68"/>
      <c r="BW34" s="69"/>
      <c r="BX34" s="69"/>
      <c r="BY34" s="69"/>
      <c r="BZ34" s="69"/>
      <c r="CA34" s="68"/>
      <c r="CB34" s="69"/>
      <c r="CC34" s="69"/>
      <c r="CD34" s="69"/>
      <c r="CE34" s="69"/>
      <c r="CF34" s="68"/>
      <c r="CG34" s="69"/>
      <c r="CH34" s="69"/>
      <c r="CI34" s="69"/>
      <c r="CJ34" s="69"/>
      <c r="CK34" s="68"/>
      <c r="CL34" s="69"/>
      <c r="CM34" s="69"/>
      <c r="CN34" s="69"/>
      <c r="CO34" s="69"/>
      <c r="CP34" s="68"/>
      <c r="CQ34" s="69"/>
      <c r="CR34" s="69"/>
      <c r="CS34" s="69"/>
      <c r="CT34" s="69"/>
      <c r="CU34" s="68"/>
      <c r="CV34" s="69"/>
      <c r="CW34" s="69"/>
      <c r="CX34" s="69"/>
      <c r="CY34" s="69"/>
      <c r="CZ34" s="68"/>
      <c r="DA34" s="69"/>
      <c r="DB34" s="69"/>
      <c r="DC34" s="69"/>
      <c r="DD34" s="69"/>
      <c r="DE34" s="68"/>
      <c r="DF34" s="69"/>
      <c r="DG34" s="69"/>
      <c r="DH34" s="69"/>
      <c r="DI34" s="70"/>
      <c r="DJ34" s="71"/>
      <c r="DK34" s="72"/>
      <c r="DL34" s="72"/>
      <c r="DM34" s="72"/>
      <c r="DN34" s="73"/>
      <c r="DO34" s="68"/>
      <c r="DP34" s="69"/>
      <c r="DQ34" s="69"/>
      <c r="DR34" s="69"/>
      <c r="DS34" s="70"/>
      <c r="DT34" s="71"/>
      <c r="DU34" s="72"/>
      <c r="DV34" s="72"/>
      <c r="DW34" s="72"/>
      <c r="DX34" s="73"/>
      <c r="DY34" s="71"/>
      <c r="DZ34" s="72"/>
      <c r="EA34" s="72"/>
      <c r="EB34" s="72"/>
      <c r="EC34" s="73"/>
      <c r="ED34" s="71"/>
      <c r="EE34" s="72"/>
      <c r="EF34" s="72"/>
      <c r="EG34" s="72"/>
      <c r="EH34" s="73"/>
      <c r="EI34" s="71"/>
      <c r="EJ34" s="72"/>
      <c r="EK34" s="72"/>
      <c r="EL34" s="72"/>
      <c r="EM34" s="73"/>
      <c r="EN34" s="68"/>
      <c r="EO34" s="69"/>
      <c r="EP34" s="69"/>
      <c r="EQ34" s="69"/>
      <c r="ER34" s="74"/>
      <c r="ES34" s="71"/>
      <c r="ET34" s="72"/>
      <c r="EU34" s="72"/>
      <c r="EV34" s="72"/>
      <c r="EW34" s="73"/>
      <c r="EX34" s="71"/>
      <c r="EY34" s="72"/>
      <c r="EZ34" s="72"/>
      <c r="FA34" s="72"/>
      <c r="FB34" s="73"/>
    </row>
    <row r="35" spans="1:158" ht="13.5" thickBot="1" x14ac:dyDescent="0.25">
      <c r="A35" s="94" t="s">
        <v>147</v>
      </c>
      <c r="B35" s="86" t="s">
        <v>120</v>
      </c>
      <c r="C35" s="85">
        <f>VLOOKUP(B35,'PRESENZE ALLENAMENTI'!$D$4:$F$57,3,0)</f>
        <v>13</v>
      </c>
      <c r="D35" s="87">
        <f t="shared" ref="D35:D40" si="9">E35/C35</f>
        <v>33.46153846153846</v>
      </c>
      <c r="E35" s="87">
        <f t="shared" si="2"/>
        <v>435</v>
      </c>
      <c r="F35" s="87">
        <f t="shared" si="0"/>
        <v>31.071428571428573</v>
      </c>
      <c r="G35" s="87">
        <f t="shared" si="3"/>
        <v>4</v>
      </c>
      <c r="H35" s="87">
        <f t="shared" si="4"/>
        <v>10</v>
      </c>
      <c r="I35" s="87">
        <f t="shared" si="5"/>
        <v>0</v>
      </c>
      <c r="J35" s="87"/>
      <c r="K35" s="87">
        <f t="shared" si="6"/>
        <v>4</v>
      </c>
      <c r="L35" s="87">
        <f t="shared" si="7"/>
        <v>5</v>
      </c>
      <c r="M35" s="87">
        <f t="shared" si="8"/>
        <v>1</v>
      </c>
      <c r="N35" s="88" t="s">
        <v>398</v>
      </c>
      <c r="O35" s="87">
        <v>70</v>
      </c>
      <c r="P35" s="87"/>
      <c r="Q35" s="87"/>
      <c r="R35" s="87"/>
      <c r="S35" s="88" t="s">
        <v>398</v>
      </c>
      <c r="T35" s="87">
        <v>50</v>
      </c>
      <c r="U35" s="87"/>
      <c r="V35" s="87"/>
      <c r="W35" s="87">
        <v>1</v>
      </c>
      <c r="X35" s="88"/>
      <c r="Y35" s="87"/>
      <c r="Z35" s="87"/>
      <c r="AA35" s="87"/>
      <c r="AB35" s="87"/>
      <c r="AC35" s="88"/>
      <c r="AD35" s="87"/>
      <c r="AE35" s="87"/>
      <c r="AF35" s="87"/>
      <c r="AG35" s="87"/>
      <c r="AH35" s="88" t="s">
        <v>399</v>
      </c>
      <c r="AI35" s="87">
        <v>20</v>
      </c>
      <c r="AJ35" s="87"/>
      <c r="AK35" s="87"/>
      <c r="AL35" s="87"/>
      <c r="AM35" s="88"/>
      <c r="AN35" s="87"/>
      <c r="AO35" s="87"/>
      <c r="AP35" s="87"/>
      <c r="AQ35" s="87"/>
      <c r="AR35" s="88"/>
      <c r="AS35" s="87"/>
      <c r="AT35" s="87"/>
      <c r="AU35" s="87"/>
      <c r="AV35" s="87"/>
      <c r="AW35" s="88"/>
      <c r="AX35" s="87"/>
      <c r="AY35" s="87"/>
      <c r="AZ35" s="87"/>
      <c r="BA35" s="87"/>
      <c r="BB35" s="88" t="s">
        <v>399</v>
      </c>
      <c r="BC35" s="87">
        <v>10</v>
      </c>
      <c r="BD35" s="87"/>
      <c r="BE35" s="87"/>
      <c r="BF35" s="87"/>
      <c r="BG35" s="88" t="s">
        <v>399</v>
      </c>
      <c r="BH35" s="87">
        <v>15</v>
      </c>
      <c r="BI35" s="87"/>
      <c r="BJ35" s="87"/>
      <c r="BK35" s="87"/>
      <c r="BL35" s="88"/>
      <c r="BM35" s="87"/>
      <c r="BN35" s="87"/>
      <c r="BO35" s="87"/>
      <c r="BP35" s="87"/>
      <c r="BQ35" s="88" t="s">
        <v>399</v>
      </c>
      <c r="BR35" s="87">
        <v>10</v>
      </c>
      <c r="BS35" s="87"/>
      <c r="BT35" s="87"/>
      <c r="BU35" s="87"/>
      <c r="BV35" s="88"/>
      <c r="BW35" s="87"/>
      <c r="BX35" s="87"/>
      <c r="BY35" s="87"/>
      <c r="BZ35" s="87"/>
      <c r="CA35" s="88" t="s">
        <v>399</v>
      </c>
      <c r="CB35" s="87">
        <v>10</v>
      </c>
      <c r="CC35" s="190" t="s">
        <v>148</v>
      </c>
      <c r="CD35" s="87"/>
      <c r="CE35" s="87"/>
      <c r="CF35" s="88" t="s">
        <v>399</v>
      </c>
      <c r="CG35" s="87">
        <v>25</v>
      </c>
      <c r="CH35" s="87"/>
      <c r="CI35" s="87"/>
      <c r="CJ35" s="87"/>
      <c r="CK35" s="88" t="s">
        <v>398</v>
      </c>
      <c r="CL35" s="87">
        <v>70</v>
      </c>
      <c r="CM35" s="87"/>
      <c r="CN35" s="87"/>
      <c r="CO35" s="87">
        <v>2</v>
      </c>
      <c r="CP35" s="88"/>
      <c r="CQ35" s="87"/>
      <c r="CR35" s="87"/>
      <c r="CS35" s="87"/>
      <c r="CT35" s="87"/>
      <c r="CU35" s="88"/>
      <c r="CV35" s="87"/>
      <c r="CW35" s="87"/>
      <c r="CX35" s="87"/>
      <c r="CY35" s="87"/>
      <c r="CZ35" s="88" t="s">
        <v>398</v>
      </c>
      <c r="DA35" s="87">
        <v>60</v>
      </c>
      <c r="DB35" s="190" t="s">
        <v>148</v>
      </c>
      <c r="DC35" s="87"/>
      <c r="DD35" s="87"/>
      <c r="DE35" s="88"/>
      <c r="DF35" s="87"/>
      <c r="DG35" s="87"/>
      <c r="DH35" s="87"/>
      <c r="DI35" s="89"/>
      <c r="DJ35" s="90"/>
      <c r="DK35" s="91"/>
      <c r="DL35" s="91"/>
      <c r="DM35" s="91"/>
      <c r="DN35" s="92"/>
      <c r="DO35" s="88" t="s">
        <v>398</v>
      </c>
      <c r="DP35" s="87">
        <v>60</v>
      </c>
      <c r="DQ35" s="190" t="s">
        <v>148</v>
      </c>
      <c r="DR35" s="87"/>
      <c r="DS35" s="89"/>
      <c r="DT35" s="90"/>
      <c r="DU35" s="91"/>
      <c r="DV35" s="91"/>
      <c r="DW35" s="91"/>
      <c r="DX35" s="92"/>
      <c r="DY35" s="90"/>
      <c r="DZ35" s="91"/>
      <c r="EA35" s="91"/>
      <c r="EB35" s="91"/>
      <c r="EC35" s="92"/>
      <c r="ED35" s="90" t="s">
        <v>399</v>
      </c>
      <c r="EE35" s="91">
        <v>35</v>
      </c>
      <c r="EF35" s="224" t="s">
        <v>148</v>
      </c>
      <c r="EG35" s="91"/>
      <c r="EH35" s="92">
        <v>1</v>
      </c>
      <c r="EI35" s="90" t="s">
        <v>399</v>
      </c>
      <c r="EJ35" s="91">
        <v>35</v>
      </c>
      <c r="EK35" s="91"/>
      <c r="EL35" s="91"/>
      <c r="EM35" s="92"/>
      <c r="EN35" s="88" t="s">
        <v>399</v>
      </c>
      <c r="EO35" s="87">
        <v>25</v>
      </c>
      <c r="EP35" s="190" t="s">
        <v>148</v>
      </c>
      <c r="EQ35" s="87"/>
      <c r="ER35" s="93"/>
      <c r="ES35" s="90" t="s">
        <v>399</v>
      </c>
      <c r="ET35" s="91">
        <v>10</v>
      </c>
      <c r="EU35" s="91"/>
      <c r="EV35" s="225" t="s">
        <v>627</v>
      </c>
      <c r="EW35" s="92"/>
      <c r="EX35" s="90"/>
      <c r="EY35" s="91"/>
      <c r="EZ35" s="91"/>
      <c r="FA35" s="91"/>
      <c r="FB35" s="92"/>
    </row>
    <row r="36" spans="1:158" x14ac:dyDescent="0.2">
      <c r="A36" s="75" t="s">
        <v>148</v>
      </c>
      <c r="B36" s="25" t="s">
        <v>361</v>
      </c>
      <c r="C36" s="9">
        <f>VLOOKUP(B36,'PRESENZE ALLENAMENTI'!$D$4:$F$57,3,0)</f>
        <v>25</v>
      </c>
      <c r="D36" s="13">
        <f t="shared" si="9"/>
        <v>46.4</v>
      </c>
      <c r="E36" s="13">
        <f t="shared" si="2"/>
        <v>1160</v>
      </c>
      <c r="F36" s="13">
        <f t="shared" si="0"/>
        <v>52.727272727272727</v>
      </c>
      <c r="G36" s="13">
        <f t="shared" si="3"/>
        <v>20</v>
      </c>
      <c r="H36" s="13">
        <f t="shared" si="4"/>
        <v>2</v>
      </c>
      <c r="I36" s="13">
        <f t="shared" si="5"/>
        <v>0</v>
      </c>
      <c r="J36" s="9"/>
      <c r="K36" s="13">
        <f t="shared" si="6"/>
        <v>18</v>
      </c>
      <c r="L36" s="12">
        <f t="shared" si="7"/>
        <v>1</v>
      </c>
      <c r="M36" s="9">
        <f t="shared" si="8"/>
        <v>1</v>
      </c>
      <c r="N36" s="14"/>
      <c r="O36" s="13"/>
      <c r="P36" s="13"/>
      <c r="Q36" s="13"/>
      <c r="R36" s="13"/>
      <c r="S36" s="14" t="s">
        <v>398</v>
      </c>
      <c r="T36" s="13">
        <v>40</v>
      </c>
      <c r="U36" s="13"/>
      <c r="V36" s="13"/>
      <c r="W36" s="13">
        <v>1</v>
      </c>
      <c r="X36" s="14" t="s">
        <v>398</v>
      </c>
      <c r="Y36" s="13">
        <v>50</v>
      </c>
      <c r="Z36" s="13"/>
      <c r="AA36" s="13"/>
      <c r="AB36" s="13">
        <v>2</v>
      </c>
      <c r="AC36" s="14" t="s">
        <v>398</v>
      </c>
      <c r="AD36" s="13">
        <v>65</v>
      </c>
      <c r="AE36" s="13"/>
      <c r="AF36" s="13"/>
      <c r="AG36" s="13">
        <v>1</v>
      </c>
      <c r="AH36" s="14" t="s">
        <v>398</v>
      </c>
      <c r="AI36" s="13">
        <v>55</v>
      </c>
      <c r="AJ36" s="185" t="s">
        <v>148</v>
      </c>
      <c r="AK36" s="13"/>
      <c r="AL36" s="13">
        <v>1</v>
      </c>
      <c r="AM36" s="14" t="s">
        <v>398</v>
      </c>
      <c r="AN36" s="13">
        <v>65</v>
      </c>
      <c r="AO36" s="13"/>
      <c r="AP36" s="13"/>
      <c r="AQ36" s="13">
        <v>2</v>
      </c>
      <c r="AR36" s="14" t="s">
        <v>398</v>
      </c>
      <c r="AS36" s="13">
        <v>45</v>
      </c>
      <c r="AT36" s="13"/>
      <c r="AU36" s="13"/>
      <c r="AV36" s="13">
        <v>2</v>
      </c>
      <c r="AW36" s="14"/>
      <c r="AX36" s="13"/>
      <c r="AY36" s="13"/>
      <c r="AZ36" s="13"/>
      <c r="BA36" s="13"/>
      <c r="BB36" s="14" t="s">
        <v>398</v>
      </c>
      <c r="BC36" s="13">
        <v>60</v>
      </c>
      <c r="BD36" s="13"/>
      <c r="BE36" s="13"/>
      <c r="BF36" s="13"/>
      <c r="BG36" s="14" t="s">
        <v>398</v>
      </c>
      <c r="BH36" s="13">
        <v>70</v>
      </c>
      <c r="BI36" s="13"/>
      <c r="BJ36" s="13"/>
      <c r="BK36" s="13"/>
      <c r="BL36" s="14" t="s">
        <v>398</v>
      </c>
      <c r="BM36" s="13">
        <v>10</v>
      </c>
      <c r="BN36" s="13"/>
      <c r="BO36" s="13"/>
      <c r="BP36" s="13"/>
      <c r="BQ36" s="14" t="s">
        <v>398</v>
      </c>
      <c r="BR36" s="13">
        <v>60</v>
      </c>
      <c r="BS36" s="13"/>
      <c r="BT36" s="13"/>
      <c r="BU36" s="13"/>
      <c r="BV36" s="14" t="s">
        <v>398</v>
      </c>
      <c r="BW36" s="13">
        <v>70</v>
      </c>
      <c r="BX36" s="13"/>
      <c r="BY36" s="13"/>
      <c r="BZ36" s="13"/>
      <c r="CA36" s="14"/>
      <c r="CB36" s="13"/>
      <c r="CC36" s="13"/>
      <c r="CD36" s="13"/>
      <c r="CE36" s="13"/>
      <c r="CF36" s="14" t="s">
        <v>398</v>
      </c>
      <c r="CG36" s="13">
        <v>70</v>
      </c>
      <c r="CH36" s="13"/>
      <c r="CI36" s="13"/>
      <c r="CJ36" s="13">
        <v>1</v>
      </c>
      <c r="CK36" s="14" t="s">
        <v>398</v>
      </c>
      <c r="CL36" s="13">
        <v>35</v>
      </c>
      <c r="CM36" s="13"/>
      <c r="CN36" s="13"/>
      <c r="CO36" s="13">
        <v>1</v>
      </c>
      <c r="CP36" s="14" t="s">
        <v>398</v>
      </c>
      <c r="CQ36" s="13">
        <v>70</v>
      </c>
      <c r="CR36" s="13"/>
      <c r="CS36" s="13"/>
      <c r="CT36" s="13">
        <v>1</v>
      </c>
      <c r="CU36" s="14" t="s">
        <v>398</v>
      </c>
      <c r="CV36" s="13">
        <v>70</v>
      </c>
      <c r="CW36" s="13"/>
      <c r="CX36" s="13"/>
      <c r="CY36" s="13">
        <v>1</v>
      </c>
      <c r="CZ36" s="14"/>
      <c r="DA36" s="13"/>
      <c r="DB36" s="13"/>
      <c r="DC36" s="13"/>
      <c r="DD36" s="13"/>
      <c r="DE36" s="14" t="s">
        <v>398</v>
      </c>
      <c r="DF36" s="13">
        <v>70</v>
      </c>
      <c r="DG36" s="13"/>
      <c r="DH36" s="13"/>
      <c r="DI36" s="27"/>
      <c r="DJ36" s="28"/>
      <c r="DK36" s="26"/>
      <c r="DL36" s="26"/>
      <c r="DM36" s="26"/>
      <c r="DN36" s="29"/>
      <c r="DO36" s="14" t="s">
        <v>399</v>
      </c>
      <c r="DP36" s="13">
        <v>5</v>
      </c>
      <c r="DQ36" s="13"/>
      <c r="DR36" s="13"/>
      <c r="DS36" s="27"/>
      <c r="DT36" s="28"/>
      <c r="DU36" s="26"/>
      <c r="DV36" s="26"/>
      <c r="DW36" s="26"/>
      <c r="DX36" s="29"/>
      <c r="DY36" s="28" t="s">
        <v>399</v>
      </c>
      <c r="DZ36" s="26">
        <v>40</v>
      </c>
      <c r="EA36" s="26"/>
      <c r="EB36" s="26"/>
      <c r="EC36" s="29">
        <v>2</v>
      </c>
      <c r="ED36" s="28" t="s">
        <v>398</v>
      </c>
      <c r="EE36" s="26">
        <v>65</v>
      </c>
      <c r="EF36" s="26"/>
      <c r="EG36" s="223" t="s">
        <v>627</v>
      </c>
      <c r="EH36" s="29"/>
      <c r="EI36" s="28"/>
      <c r="EJ36" s="26"/>
      <c r="EK36" s="26"/>
      <c r="EL36" s="26"/>
      <c r="EM36" s="29"/>
      <c r="EN36" s="14" t="s">
        <v>398</v>
      </c>
      <c r="EO36" s="13">
        <v>65</v>
      </c>
      <c r="EP36" s="13"/>
      <c r="EQ36" s="13"/>
      <c r="ER36" s="30">
        <v>2</v>
      </c>
      <c r="ES36" s="28" t="s">
        <v>398</v>
      </c>
      <c r="ET36" s="26">
        <v>10</v>
      </c>
      <c r="EU36" s="26"/>
      <c r="EV36" s="26"/>
      <c r="EW36" s="29">
        <v>1</v>
      </c>
      <c r="EX36" s="28" t="s">
        <v>398</v>
      </c>
      <c r="EY36" s="26">
        <v>70</v>
      </c>
      <c r="EZ36" s="26"/>
      <c r="FA36" s="26"/>
      <c r="FB36" s="29"/>
    </row>
    <row r="37" spans="1:158" x14ac:dyDescent="0.2">
      <c r="A37" s="67" t="s">
        <v>148</v>
      </c>
      <c r="B37" s="96" t="s">
        <v>369</v>
      </c>
      <c r="C37" s="9">
        <f>VLOOKUP(B37,'PRESENZE ALLENAMENTI'!$D$4:$F$57,3,0)</f>
        <v>3</v>
      </c>
      <c r="D37" s="13">
        <f t="shared" si="9"/>
        <v>75</v>
      </c>
      <c r="E37" s="13">
        <f t="shared" si="2"/>
        <v>225</v>
      </c>
      <c r="F37" s="13">
        <f t="shared" si="0"/>
        <v>45</v>
      </c>
      <c r="G37" s="13">
        <f t="shared" si="3"/>
        <v>3</v>
      </c>
      <c r="H37" s="13">
        <f t="shared" si="4"/>
        <v>2</v>
      </c>
      <c r="I37" s="13">
        <f t="shared" si="5"/>
        <v>0</v>
      </c>
      <c r="J37" s="9"/>
      <c r="K37" s="13">
        <f t="shared" si="6"/>
        <v>1</v>
      </c>
      <c r="L37" s="12">
        <f t="shared" si="7"/>
        <v>0</v>
      </c>
      <c r="M37" s="9">
        <f t="shared" si="8"/>
        <v>0</v>
      </c>
      <c r="N37" s="14"/>
      <c r="O37" s="13"/>
      <c r="P37" s="13"/>
      <c r="Q37" s="13"/>
      <c r="R37" s="13"/>
      <c r="S37" s="14"/>
      <c r="T37" s="13"/>
      <c r="U37" s="13"/>
      <c r="V37" s="13"/>
      <c r="W37" s="13"/>
      <c r="X37" s="14"/>
      <c r="Y37" s="13"/>
      <c r="Z37" s="13"/>
      <c r="AA37" s="13"/>
      <c r="AB37" s="13"/>
      <c r="AC37" s="14"/>
      <c r="AD37" s="13"/>
      <c r="AE37" s="13"/>
      <c r="AF37" s="13"/>
      <c r="AG37" s="13"/>
      <c r="AH37" s="14"/>
      <c r="AI37" s="13"/>
      <c r="AJ37" s="13"/>
      <c r="AK37" s="13"/>
      <c r="AL37" s="13"/>
      <c r="AM37" s="14"/>
      <c r="AN37" s="13"/>
      <c r="AO37" s="13"/>
      <c r="AP37" s="13"/>
      <c r="AQ37" s="13"/>
      <c r="AR37" s="14"/>
      <c r="AS37" s="13"/>
      <c r="AT37" s="13"/>
      <c r="AU37" s="13"/>
      <c r="AV37" s="13"/>
      <c r="AW37" s="14"/>
      <c r="AX37" s="13"/>
      <c r="AY37" s="13"/>
      <c r="AZ37" s="13"/>
      <c r="BA37" s="13"/>
      <c r="BB37" s="14"/>
      <c r="BC37" s="13"/>
      <c r="BD37" s="13"/>
      <c r="BE37" s="13"/>
      <c r="BF37" s="13"/>
      <c r="BG37" s="14"/>
      <c r="BH37" s="13"/>
      <c r="BI37" s="13"/>
      <c r="BJ37" s="13"/>
      <c r="BK37" s="13"/>
      <c r="BL37" s="14"/>
      <c r="BM37" s="13"/>
      <c r="BN37" s="13"/>
      <c r="BO37" s="13"/>
      <c r="BP37" s="13"/>
      <c r="BQ37" s="14"/>
      <c r="BR37" s="13"/>
      <c r="BS37" s="13"/>
      <c r="BT37" s="13"/>
      <c r="BU37" s="13"/>
      <c r="BV37" s="14"/>
      <c r="BW37" s="13"/>
      <c r="BX37" s="13"/>
      <c r="BY37" s="13"/>
      <c r="BZ37" s="13"/>
      <c r="CA37" s="14" t="s">
        <v>398</v>
      </c>
      <c r="CB37" s="13">
        <v>60</v>
      </c>
      <c r="CC37" s="13"/>
      <c r="CD37" s="13"/>
      <c r="CE37" s="13"/>
      <c r="CF37" s="14"/>
      <c r="CG37" s="13"/>
      <c r="CH37" s="13"/>
      <c r="CI37" s="13"/>
      <c r="CJ37" s="13"/>
      <c r="CK37" s="14" t="s">
        <v>398</v>
      </c>
      <c r="CL37" s="13">
        <v>70</v>
      </c>
      <c r="CM37" s="13"/>
      <c r="CN37" s="13"/>
      <c r="CO37" s="13">
        <v>1</v>
      </c>
      <c r="CP37" s="14"/>
      <c r="CQ37" s="13"/>
      <c r="CR37" s="13"/>
      <c r="CS37" s="13"/>
      <c r="CT37" s="13"/>
      <c r="CU37" s="14"/>
      <c r="CV37" s="13"/>
      <c r="CW37" s="13"/>
      <c r="CX37" s="13"/>
      <c r="CY37" s="13"/>
      <c r="CZ37" s="14"/>
      <c r="DA37" s="13"/>
      <c r="DB37" s="13"/>
      <c r="DC37" s="13"/>
      <c r="DD37" s="13"/>
      <c r="DE37" s="14"/>
      <c r="DF37" s="13"/>
      <c r="DG37" s="13"/>
      <c r="DH37" s="13"/>
      <c r="DI37" s="27"/>
      <c r="DJ37" s="28"/>
      <c r="DK37" s="26"/>
      <c r="DL37" s="26"/>
      <c r="DM37" s="26"/>
      <c r="DN37" s="29"/>
      <c r="DO37" s="14"/>
      <c r="DP37" s="13"/>
      <c r="DQ37" s="13"/>
      <c r="DR37" s="13"/>
      <c r="DS37" s="27"/>
      <c r="DT37" s="28"/>
      <c r="DU37" s="26"/>
      <c r="DV37" s="26"/>
      <c r="DW37" s="26"/>
      <c r="DX37" s="29"/>
      <c r="DY37" s="28"/>
      <c r="DZ37" s="26"/>
      <c r="EA37" s="26"/>
      <c r="EB37" s="26"/>
      <c r="EC37" s="29"/>
      <c r="ED37" s="28"/>
      <c r="EE37" s="26"/>
      <c r="EF37" s="26"/>
      <c r="EG37" s="26"/>
      <c r="EH37" s="29"/>
      <c r="EI37" s="28" t="s">
        <v>398</v>
      </c>
      <c r="EJ37" s="26">
        <v>30</v>
      </c>
      <c r="EK37" s="26"/>
      <c r="EL37" s="26"/>
      <c r="EM37" s="29"/>
      <c r="EN37" s="14"/>
      <c r="EO37" s="13"/>
      <c r="EP37" s="13"/>
      <c r="EQ37" s="13"/>
      <c r="ER37" s="30"/>
      <c r="ES37" s="28" t="s">
        <v>399</v>
      </c>
      <c r="ET37" s="26">
        <v>50</v>
      </c>
      <c r="EU37" s="26"/>
      <c r="EV37" s="26"/>
      <c r="EW37" s="29"/>
      <c r="EX37" s="28" t="s">
        <v>399</v>
      </c>
      <c r="EY37" s="26">
        <v>15</v>
      </c>
      <c r="EZ37" s="26"/>
      <c r="FA37" s="26"/>
      <c r="FB37" s="29"/>
    </row>
    <row r="38" spans="1:158" x14ac:dyDescent="0.2">
      <c r="A38" s="67" t="s">
        <v>148</v>
      </c>
      <c r="B38" s="96" t="s">
        <v>109</v>
      </c>
      <c r="C38" s="9">
        <f>VLOOKUP(B38,'PRESENZE ALLENAMENTI'!$D$4:$F$57,3,0)</f>
        <v>22</v>
      </c>
      <c r="D38" s="13">
        <f t="shared" si="9"/>
        <v>29.318181818181817</v>
      </c>
      <c r="E38" s="13">
        <f t="shared" si="2"/>
        <v>645</v>
      </c>
      <c r="F38" s="13">
        <f t="shared" si="0"/>
        <v>40.3125</v>
      </c>
      <c r="G38" s="13">
        <f t="shared" si="3"/>
        <v>8</v>
      </c>
      <c r="H38" s="13">
        <f t="shared" si="4"/>
        <v>8</v>
      </c>
      <c r="I38" s="13">
        <f t="shared" si="5"/>
        <v>0</v>
      </c>
      <c r="J38" s="9"/>
      <c r="K38" s="13">
        <f t="shared" si="6"/>
        <v>2</v>
      </c>
      <c r="L38" s="12">
        <f t="shared" si="7"/>
        <v>1</v>
      </c>
      <c r="M38" s="9">
        <f t="shared" si="8"/>
        <v>0</v>
      </c>
      <c r="N38" s="14" t="s">
        <v>398</v>
      </c>
      <c r="O38" s="13">
        <v>70</v>
      </c>
      <c r="P38" s="13"/>
      <c r="Q38" s="13"/>
      <c r="R38" s="13">
        <v>1</v>
      </c>
      <c r="S38" s="14" t="s">
        <v>398</v>
      </c>
      <c r="T38" s="13">
        <v>60</v>
      </c>
      <c r="U38" s="13"/>
      <c r="V38" s="13"/>
      <c r="W38" s="13">
        <v>1</v>
      </c>
      <c r="X38" s="14" t="s">
        <v>398</v>
      </c>
      <c r="Y38" s="13">
        <v>35</v>
      </c>
      <c r="Z38" s="13"/>
      <c r="AA38" s="13"/>
      <c r="AB38" s="13"/>
      <c r="AC38" s="14" t="s">
        <v>399</v>
      </c>
      <c r="AD38" s="13">
        <v>35</v>
      </c>
      <c r="AE38" s="13"/>
      <c r="AF38" s="13"/>
      <c r="AG38" s="13"/>
      <c r="AH38" s="14" t="s">
        <v>399</v>
      </c>
      <c r="AI38" s="13">
        <v>35</v>
      </c>
      <c r="AJ38" s="13"/>
      <c r="AK38" s="13"/>
      <c r="AL38" s="13"/>
      <c r="AM38" s="14" t="s">
        <v>398</v>
      </c>
      <c r="AN38" s="13">
        <v>70</v>
      </c>
      <c r="AO38" s="13"/>
      <c r="AP38" s="13"/>
      <c r="AQ38" s="13"/>
      <c r="AR38" s="14"/>
      <c r="AS38" s="13"/>
      <c r="AT38" s="13"/>
      <c r="AU38" s="13"/>
      <c r="AV38" s="13"/>
      <c r="AW38" s="14"/>
      <c r="AX38" s="13"/>
      <c r="AY38" s="13"/>
      <c r="AZ38" s="13"/>
      <c r="BA38" s="13"/>
      <c r="BB38" s="14" t="s">
        <v>398</v>
      </c>
      <c r="BC38" s="13">
        <v>50</v>
      </c>
      <c r="BD38" s="185" t="s">
        <v>148</v>
      </c>
      <c r="BE38" s="13"/>
      <c r="BF38" s="13"/>
      <c r="BG38" s="14" t="s">
        <v>398</v>
      </c>
      <c r="BH38" s="13">
        <v>50</v>
      </c>
      <c r="BI38" s="13"/>
      <c r="BJ38" s="13"/>
      <c r="BK38" s="13"/>
      <c r="BL38" s="14" t="s">
        <v>398</v>
      </c>
      <c r="BM38" s="13">
        <v>65</v>
      </c>
      <c r="BN38" s="13"/>
      <c r="BO38" s="13"/>
      <c r="BP38" s="13"/>
      <c r="BQ38" s="14" t="s">
        <v>399</v>
      </c>
      <c r="BR38" s="13">
        <v>35</v>
      </c>
      <c r="BS38" s="13"/>
      <c r="BT38" s="13"/>
      <c r="BU38" s="13">
        <v>1</v>
      </c>
      <c r="BV38" s="14" t="s">
        <v>398</v>
      </c>
      <c r="BW38" s="13">
        <v>60</v>
      </c>
      <c r="BX38" s="13"/>
      <c r="BY38" s="13"/>
      <c r="BZ38" s="13"/>
      <c r="CA38" s="14" t="s">
        <v>398</v>
      </c>
      <c r="CB38" s="13">
        <v>35</v>
      </c>
      <c r="CC38" s="13"/>
      <c r="CD38" s="13"/>
      <c r="CE38" s="13"/>
      <c r="CF38" s="14"/>
      <c r="CG38" s="13"/>
      <c r="CH38" s="13"/>
      <c r="CI38" s="13"/>
      <c r="CJ38" s="13"/>
      <c r="CK38" s="14"/>
      <c r="CL38" s="13"/>
      <c r="CM38" s="13"/>
      <c r="CN38" s="13"/>
      <c r="CO38" s="13"/>
      <c r="CP38" s="14"/>
      <c r="CQ38" s="13"/>
      <c r="CR38" s="13"/>
      <c r="CS38" s="13"/>
      <c r="CT38" s="13"/>
      <c r="CU38" s="14"/>
      <c r="CV38" s="13"/>
      <c r="CW38" s="13"/>
      <c r="CX38" s="13"/>
      <c r="CY38" s="13"/>
      <c r="CZ38" s="14"/>
      <c r="DA38" s="13"/>
      <c r="DB38" s="13"/>
      <c r="DC38" s="13"/>
      <c r="DD38" s="13"/>
      <c r="DE38" s="14"/>
      <c r="DF38" s="13"/>
      <c r="DG38" s="13"/>
      <c r="DH38" s="13"/>
      <c r="DI38" s="27"/>
      <c r="DJ38" s="28"/>
      <c r="DK38" s="26"/>
      <c r="DL38" s="26"/>
      <c r="DM38" s="26"/>
      <c r="DN38" s="29"/>
      <c r="DO38" s="14"/>
      <c r="DP38" s="13"/>
      <c r="DQ38" s="13"/>
      <c r="DR38" s="13"/>
      <c r="DS38" s="27"/>
      <c r="DT38" s="28" t="s">
        <v>399</v>
      </c>
      <c r="DU38" s="26">
        <v>25</v>
      </c>
      <c r="DV38" s="26"/>
      <c r="DW38" s="26"/>
      <c r="DX38" s="29"/>
      <c r="DY38" s="28"/>
      <c r="DZ38" s="26"/>
      <c r="EA38" s="26"/>
      <c r="EB38" s="26"/>
      <c r="EC38" s="29"/>
      <c r="ED38" s="28" t="s">
        <v>399</v>
      </c>
      <c r="EE38" s="26">
        <v>35</v>
      </c>
      <c r="EF38" s="26"/>
      <c r="EG38" s="26"/>
      <c r="EH38" s="29"/>
      <c r="EI38" s="28" t="s">
        <v>399</v>
      </c>
      <c r="EJ38" s="26">
        <v>40</v>
      </c>
      <c r="EK38" s="26"/>
      <c r="EL38" s="26"/>
      <c r="EM38" s="29"/>
      <c r="EN38" s="14" t="s">
        <v>399</v>
      </c>
      <c r="EO38" s="13">
        <v>10</v>
      </c>
      <c r="EP38" s="13"/>
      <c r="EQ38" s="13"/>
      <c r="ER38" s="30"/>
      <c r="ES38" s="28" t="s">
        <v>399</v>
      </c>
      <c r="ET38" s="26">
        <v>5</v>
      </c>
      <c r="EU38" s="26"/>
      <c r="EV38" s="26"/>
      <c r="EW38" s="29"/>
      <c r="EX38" s="28"/>
      <c r="EY38" s="26"/>
      <c r="EZ38" s="26"/>
      <c r="FA38" s="26"/>
      <c r="FB38" s="29"/>
    </row>
    <row r="39" spans="1:158" x14ac:dyDescent="0.2">
      <c r="A39" s="67" t="s">
        <v>148</v>
      </c>
      <c r="B39" s="96" t="s">
        <v>110</v>
      </c>
      <c r="C39" s="9">
        <f>VLOOKUP(B39,'PRESENZE ALLENAMENTI'!$D$4:$F$57,3,0)</f>
        <v>1</v>
      </c>
      <c r="D39" s="13">
        <f t="shared" si="9"/>
        <v>75</v>
      </c>
      <c r="E39" s="13">
        <f t="shared" si="2"/>
        <v>75</v>
      </c>
      <c r="F39" s="13">
        <f t="shared" si="0"/>
        <v>37.5</v>
      </c>
      <c r="G39" s="13">
        <f t="shared" si="3"/>
        <v>1</v>
      </c>
      <c r="H39" s="13">
        <f t="shared" si="4"/>
        <v>1</v>
      </c>
      <c r="I39" s="13">
        <f t="shared" si="5"/>
        <v>0</v>
      </c>
      <c r="J39" s="9"/>
      <c r="K39" s="13">
        <f t="shared" si="6"/>
        <v>0</v>
      </c>
      <c r="L39" s="12">
        <f t="shared" si="7"/>
        <v>0</v>
      </c>
      <c r="M39" s="9">
        <f t="shared" si="8"/>
        <v>0</v>
      </c>
      <c r="N39" s="14"/>
      <c r="O39" s="13"/>
      <c r="P39" s="13"/>
      <c r="Q39" s="13"/>
      <c r="R39" s="13"/>
      <c r="S39" s="14"/>
      <c r="T39" s="13"/>
      <c r="U39" s="13"/>
      <c r="V39" s="13"/>
      <c r="W39" s="13"/>
      <c r="X39" s="14"/>
      <c r="Y39" s="13"/>
      <c r="Z39" s="13"/>
      <c r="AA39" s="13"/>
      <c r="AB39" s="13"/>
      <c r="AC39" s="14"/>
      <c r="AD39" s="13"/>
      <c r="AE39" s="13"/>
      <c r="AF39" s="13"/>
      <c r="AG39" s="13"/>
      <c r="AH39" s="14"/>
      <c r="AI39" s="13"/>
      <c r="AJ39" s="13"/>
      <c r="AK39" s="13"/>
      <c r="AL39" s="13"/>
      <c r="AM39" s="14"/>
      <c r="AN39" s="13"/>
      <c r="AO39" s="13"/>
      <c r="AP39" s="13"/>
      <c r="AQ39" s="13"/>
      <c r="AR39" s="14"/>
      <c r="AS39" s="13"/>
      <c r="AT39" s="13"/>
      <c r="AU39" s="13"/>
      <c r="AV39" s="13"/>
      <c r="AW39" s="14"/>
      <c r="AX39" s="13"/>
      <c r="AY39" s="13"/>
      <c r="AZ39" s="13"/>
      <c r="BA39" s="13"/>
      <c r="BB39" s="14"/>
      <c r="BC39" s="13"/>
      <c r="BD39" s="13"/>
      <c r="BE39" s="13"/>
      <c r="BF39" s="13"/>
      <c r="BG39" s="14"/>
      <c r="BH39" s="13"/>
      <c r="BI39" s="13"/>
      <c r="BJ39" s="13"/>
      <c r="BK39" s="13"/>
      <c r="BL39" s="14" t="s">
        <v>399</v>
      </c>
      <c r="BM39" s="13">
        <v>5</v>
      </c>
      <c r="BN39" s="13"/>
      <c r="BO39" s="13"/>
      <c r="BP39" s="13"/>
      <c r="BQ39" s="14"/>
      <c r="BR39" s="13"/>
      <c r="BS39" s="13"/>
      <c r="BT39" s="13"/>
      <c r="BU39" s="13"/>
      <c r="BV39" s="14"/>
      <c r="BW39" s="13"/>
      <c r="BX39" s="13"/>
      <c r="BY39" s="13"/>
      <c r="BZ39" s="13"/>
      <c r="CA39" s="14"/>
      <c r="CB39" s="13"/>
      <c r="CC39" s="13"/>
      <c r="CD39" s="13"/>
      <c r="CE39" s="13"/>
      <c r="CF39" s="14"/>
      <c r="CG39" s="13"/>
      <c r="CH39" s="13"/>
      <c r="CI39" s="13"/>
      <c r="CJ39" s="13"/>
      <c r="CK39" s="14"/>
      <c r="CL39" s="13"/>
      <c r="CM39" s="13"/>
      <c r="CN39" s="13"/>
      <c r="CO39" s="13"/>
      <c r="CP39" s="14"/>
      <c r="CQ39" s="13"/>
      <c r="CR39" s="13"/>
      <c r="CS39" s="13"/>
      <c r="CT39" s="13"/>
      <c r="CU39" s="14"/>
      <c r="CV39" s="13"/>
      <c r="CW39" s="13"/>
      <c r="CX39" s="13"/>
      <c r="CY39" s="13"/>
      <c r="CZ39" s="14"/>
      <c r="DA39" s="13"/>
      <c r="DB39" s="13"/>
      <c r="DC39" s="13"/>
      <c r="DD39" s="13"/>
      <c r="DE39" s="14"/>
      <c r="DF39" s="13"/>
      <c r="DG39" s="13"/>
      <c r="DH39" s="13"/>
      <c r="DI39" s="27"/>
      <c r="DJ39" s="28" t="s">
        <v>398</v>
      </c>
      <c r="DK39" s="26">
        <v>70</v>
      </c>
      <c r="DL39" s="26"/>
      <c r="DM39" s="26"/>
      <c r="DN39" s="29"/>
      <c r="DO39" s="14"/>
      <c r="DP39" s="13"/>
      <c r="DQ39" s="13"/>
      <c r="DR39" s="13"/>
      <c r="DS39" s="27"/>
      <c r="DT39" s="28"/>
      <c r="DU39" s="26"/>
      <c r="DV39" s="26"/>
      <c r="DW39" s="26"/>
      <c r="DX39" s="29"/>
      <c r="DY39" s="28"/>
      <c r="DZ39" s="26"/>
      <c r="EA39" s="26"/>
      <c r="EB39" s="26"/>
      <c r="EC39" s="29"/>
      <c r="ED39" s="28"/>
      <c r="EE39" s="26"/>
      <c r="EF39" s="26"/>
      <c r="EG39" s="26"/>
      <c r="EH39" s="29"/>
      <c r="EI39" s="28"/>
      <c r="EJ39" s="26"/>
      <c r="EK39" s="26"/>
      <c r="EL39" s="26"/>
      <c r="EM39" s="29"/>
      <c r="EN39" s="14"/>
      <c r="EO39" s="13"/>
      <c r="EP39" s="13"/>
      <c r="EQ39" s="13"/>
      <c r="ER39" s="30"/>
      <c r="ES39" s="28"/>
      <c r="ET39" s="26"/>
      <c r="EU39" s="26"/>
      <c r="EV39" s="26"/>
      <c r="EW39" s="29"/>
      <c r="EX39" s="28"/>
      <c r="EY39" s="26"/>
      <c r="EZ39" s="26"/>
      <c r="FA39" s="26"/>
      <c r="FB39" s="29"/>
    </row>
    <row r="40" spans="1:158" x14ac:dyDescent="0.2">
      <c r="A40" s="67" t="s">
        <v>148</v>
      </c>
      <c r="B40" s="96" t="s">
        <v>112</v>
      </c>
      <c r="C40" s="9">
        <f>VLOOKUP(B40,'PRESENZE ALLENAMENTI'!$D$4:$F$57,3,0)</f>
        <v>23</v>
      </c>
      <c r="D40" s="13">
        <f t="shared" si="9"/>
        <v>40.869565217391305</v>
      </c>
      <c r="E40" s="13">
        <f t="shared" si="2"/>
        <v>940</v>
      </c>
      <c r="F40" s="13">
        <f t="shared" si="0"/>
        <v>49.473684210526315</v>
      </c>
      <c r="G40" s="13">
        <f t="shared" si="3"/>
        <v>14</v>
      </c>
      <c r="H40" s="13">
        <f t="shared" si="4"/>
        <v>5</v>
      </c>
      <c r="I40" s="13">
        <f t="shared" si="5"/>
        <v>0</v>
      </c>
      <c r="J40" s="9"/>
      <c r="K40" s="13">
        <f t="shared" si="6"/>
        <v>4</v>
      </c>
      <c r="L40" s="12">
        <f t="shared" si="7"/>
        <v>1</v>
      </c>
      <c r="M40" s="9">
        <f t="shared" si="8"/>
        <v>0</v>
      </c>
      <c r="N40" s="14"/>
      <c r="O40" s="13"/>
      <c r="P40" s="13"/>
      <c r="Q40" s="13"/>
      <c r="R40" s="13"/>
      <c r="S40" s="14" t="s">
        <v>399</v>
      </c>
      <c r="T40" s="13">
        <v>25</v>
      </c>
      <c r="U40" s="13"/>
      <c r="V40" s="13"/>
      <c r="W40" s="13"/>
      <c r="X40" s="14" t="s">
        <v>399</v>
      </c>
      <c r="Y40" s="13">
        <v>20</v>
      </c>
      <c r="Z40" s="13"/>
      <c r="AA40" s="13"/>
      <c r="AB40" s="13"/>
      <c r="AC40" s="14" t="s">
        <v>398</v>
      </c>
      <c r="AD40" s="13">
        <v>35</v>
      </c>
      <c r="AE40" s="13"/>
      <c r="AF40" s="13"/>
      <c r="AG40" s="13"/>
      <c r="AH40" s="14" t="s">
        <v>398</v>
      </c>
      <c r="AI40" s="13">
        <v>35</v>
      </c>
      <c r="AJ40" s="13"/>
      <c r="AK40" s="13"/>
      <c r="AL40" s="13"/>
      <c r="AM40" s="14"/>
      <c r="AN40" s="13"/>
      <c r="AO40" s="13"/>
      <c r="AP40" s="13"/>
      <c r="AQ40" s="13"/>
      <c r="AR40" s="14" t="s">
        <v>398</v>
      </c>
      <c r="AS40" s="13">
        <v>70</v>
      </c>
      <c r="AT40" s="13"/>
      <c r="AU40" s="13"/>
      <c r="AV40" s="13"/>
      <c r="AW40" s="14"/>
      <c r="AX40" s="13"/>
      <c r="AY40" s="13"/>
      <c r="AZ40" s="13"/>
      <c r="BA40" s="13"/>
      <c r="BB40" s="14"/>
      <c r="BC40" s="13"/>
      <c r="BD40" s="13"/>
      <c r="BE40" s="13"/>
      <c r="BF40" s="13"/>
      <c r="BG40" s="14"/>
      <c r="BH40" s="13"/>
      <c r="BI40" s="13"/>
      <c r="BJ40" s="13"/>
      <c r="BK40" s="13"/>
      <c r="BL40" s="14"/>
      <c r="BM40" s="13"/>
      <c r="BN40" s="13"/>
      <c r="BO40" s="13"/>
      <c r="BP40" s="13"/>
      <c r="BQ40" s="14" t="s">
        <v>398</v>
      </c>
      <c r="BR40" s="13">
        <v>35</v>
      </c>
      <c r="BS40" s="13"/>
      <c r="BT40" s="13"/>
      <c r="BU40" s="13"/>
      <c r="BV40" s="14"/>
      <c r="BW40" s="13"/>
      <c r="BX40" s="13"/>
      <c r="BY40" s="13"/>
      <c r="BZ40" s="13"/>
      <c r="CA40" s="14" t="s">
        <v>399</v>
      </c>
      <c r="CB40" s="13">
        <v>35</v>
      </c>
      <c r="CC40" s="13"/>
      <c r="CD40" s="13"/>
      <c r="CE40" s="13"/>
      <c r="CF40" s="14" t="s">
        <v>399</v>
      </c>
      <c r="CG40" s="13">
        <v>35</v>
      </c>
      <c r="CH40" s="13"/>
      <c r="CI40" s="13"/>
      <c r="CJ40" s="13"/>
      <c r="CK40" s="14" t="s">
        <v>399</v>
      </c>
      <c r="CL40" s="13">
        <v>35</v>
      </c>
      <c r="CM40" s="13"/>
      <c r="CN40" s="13"/>
      <c r="CO40" s="13"/>
      <c r="CP40" s="14"/>
      <c r="CQ40" s="13"/>
      <c r="CR40" s="13"/>
      <c r="CS40" s="13"/>
      <c r="CT40" s="13"/>
      <c r="CU40" s="14" t="s">
        <v>398</v>
      </c>
      <c r="CV40" s="13">
        <v>60</v>
      </c>
      <c r="CW40" s="13"/>
      <c r="CX40" s="13"/>
      <c r="CY40" s="13"/>
      <c r="CZ40" s="14" t="s">
        <v>398</v>
      </c>
      <c r="DA40" s="13">
        <v>65</v>
      </c>
      <c r="DB40" s="13"/>
      <c r="DC40" s="13"/>
      <c r="DD40" s="13"/>
      <c r="DE40" s="14" t="s">
        <v>398</v>
      </c>
      <c r="DF40" s="13">
        <v>70</v>
      </c>
      <c r="DG40" s="13"/>
      <c r="DH40" s="13"/>
      <c r="DI40" s="27"/>
      <c r="DJ40" s="28" t="s">
        <v>398</v>
      </c>
      <c r="DK40" s="26">
        <v>70</v>
      </c>
      <c r="DL40" s="26"/>
      <c r="DM40" s="26"/>
      <c r="DN40" s="29">
        <v>1</v>
      </c>
      <c r="DO40" s="14" t="s">
        <v>398</v>
      </c>
      <c r="DP40" s="13">
        <v>65</v>
      </c>
      <c r="DQ40" s="13"/>
      <c r="DR40" s="13"/>
      <c r="DS40" s="27">
        <v>1</v>
      </c>
      <c r="DT40" s="28" t="s">
        <v>398</v>
      </c>
      <c r="DU40" s="26">
        <v>45</v>
      </c>
      <c r="DV40" s="26"/>
      <c r="DW40" s="26"/>
      <c r="DX40" s="29">
        <v>1</v>
      </c>
      <c r="DY40" s="28"/>
      <c r="DZ40" s="26"/>
      <c r="EA40" s="26"/>
      <c r="EB40" s="26"/>
      <c r="EC40" s="29"/>
      <c r="ED40" s="28"/>
      <c r="EE40" s="26"/>
      <c r="EF40" s="26"/>
      <c r="EG40" s="26"/>
      <c r="EH40" s="29"/>
      <c r="EI40" s="28" t="s">
        <v>398</v>
      </c>
      <c r="EJ40" s="26">
        <v>70</v>
      </c>
      <c r="EK40" s="26"/>
      <c r="EL40" s="26"/>
      <c r="EM40" s="29"/>
      <c r="EN40" s="14" t="s">
        <v>398</v>
      </c>
      <c r="EO40" s="13">
        <v>60</v>
      </c>
      <c r="EP40" s="185" t="s">
        <v>148</v>
      </c>
      <c r="EQ40" s="13"/>
      <c r="ER40" s="30">
        <v>1</v>
      </c>
      <c r="ES40" s="28" t="s">
        <v>398</v>
      </c>
      <c r="ET40" s="26">
        <v>55</v>
      </c>
      <c r="EU40" s="226"/>
      <c r="EV40" s="26"/>
      <c r="EW40" s="29"/>
      <c r="EX40" s="28" t="s">
        <v>398</v>
      </c>
      <c r="EY40" s="26">
        <v>55</v>
      </c>
      <c r="EZ40" s="26"/>
      <c r="FA40" s="26"/>
      <c r="FB40" s="29"/>
    </row>
    <row r="41" spans="1:158" x14ac:dyDescent="0.2">
      <c r="A41" s="67" t="s">
        <v>148</v>
      </c>
      <c r="B41" s="96" t="s">
        <v>8</v>
      </c>
      <c r="C41" s="9">
        <f>VLOOKUP(B41,'PRESENZE ALLENAMENTI'!$D$4:$F$57,3,0)</f>
        <v>37</v>
      </c>
      <c r="D41" s="13"/>
      <c r="E41" s="13">
        <f t="shared" si="2"/>
        <v>10</v>
      </c>
      <c r="F41" s="13"/>
      <c r="G41" s="13">
        <f t="shared" si="3"/>
        <v>0</v>
      </c>
      <c r="H41" s="13">
        <f t="shared" si="4"/>
        <v>1</v>
      </c>
      <c r="I41" s="13">
        <f t="shared" si="5"/>
        <v>0</v>
      </c>
      <c r="J41" s="9"/>
      <c r="K41" s="13">
        <f t="shared" si="6"/>
        <v>0</v>
      </c>
      <c r="L41" s="12">
        <f t="shared" si="7"/>
        <v>0</v>
      </c>
      <c r="M41" s="9">
        <f t="shared" si="8"/>
        <v>0</v>
      </c>
      <c r="N41" s="14"/>
      <c r="O41" s="13"/>
      <c r="P41" s="13"/>
      <c r="Q41" s="13"/>
      <c r="R41" s="13"/>
      <c r="S41" s="14"/>
      <c r="T41" s="13"/>
      <c r="U41" s="13"/>
      <c r="V41" s="13"/>
      <c r="W41" s="13"/>
      <c r="X41" s="14"/>
      <c r="Y41" s="13"/>
      <c r="Z41" s="13"/>
      <c r="AA41" s="13"/>
      <c r="AB41" s="13"/>
      <c r="AC41" s="14"/>
      <c r="AD41" s="13"/>
      <c r="AE41" s="13"/>
      <c r="AF41" s="13"/>
      <c r="AG41" s="13"/>
      <c r="AH41" s="14"/>
      <c r="AI41" s="13"/>
      <c r="AJ41" s="13"/>
      <c r="AK41" s="13"/>
      <c r="AL41" s="13"/>
      <c r="AM41" s="14"/>
      <c r="AN41" s="13"/>
      <c r="AO41" s="13"/>
      <c r="AP41" s="13"/>
      <c r="AQ41" s="13"/>
      <c r="AR41" s="14"/>
      <c r="AS41" s="13"/>
      <c r="AT41" s="13"/>
      <c r="AU41" s="13"/>
      <c r="AV41" s="13"/>
      <c r="AW41" s="14"/>
      <c r="AX41" s="13"/>
      <c r="AY41" s="13"/>
      <c r="AZ41" s="13"/>
      <c r="BA41" s="13"/>
      <c r="BB41" s="14"/>
      <c r="BC41" s="13"/>
      <c r="BD41" s="13"/>
      <c r="BE41" s="13"/>
      <c r="BF41" s="13"/>
      <c r="BG41" s="14"/>
      <c r="BH41" s="13"/>
      <c r="BI41" s="13"/>
      <c r="BJ41" s="13"/>
      <c r="BK41" s="13"/>
      <c r="BL41" s="14"/>
      <c r="BM41" s="13"/>
      <c r="BN41" s="13"/>
      <c r="BO41" s="13"/>
      <c r="BP41" s="13"/>
      <c r="BQ41" s="14"/>
      <c r="BR41" s="13"/>
      <c r="BS41" s="13"/>
      <c r="BT41" s="13"/>
      <c r="BU41" s="13"/>
      <c r="BV41" s="14"/>
      <c r="BW41" s="13"/>
      <c r="BX41" s="13"/>
      <c r="BY41" s="13"/>
      <c r="BZ41" s="13"/>
      <c r="CA41" s="14"/>
      <c r="CB41" s="13"/>
      <c r="CC41" s="13"/>
      <c r="CD41" s="13"/>
      <c r="CE41" s="13"/>
      <c r="CF41" s="14"/>
      <c r="CG41" s="13"/>
      <c r="CH41" s="13"/>
      <c r="CI41" s="13"/>
      <c r="CJ41" s="13"/>
      <c r="CK41" s="14"/>
      <c r="CL41" s="13"/>
      <c r="CM41" s="13"/>
      <c r="CN41" s="13"/>
      <c r="CO41" s="13"/>
      <c r="CP41" s="14"/>
      <c r="CQ41" s="13"/>
      <c r="CR41" s="13"/>
      <c r="CS41" s="13"/>
      <c r="CT41" s="13"/>
      <c r="CU41" s="14"/>
      <c r="CV41" s="13"/>
      <c r="CW41" s="13"/>
      <c r="CX41" s="13"/>
      <c r="CY41" s="13"/>
      <c r="CZ41" s="14"/>
      <c r="DA41" s="13"/>
      <c r="DB41" s="13"/>
      <c r="DC41" s="13"/>
      <c r="DD41" s="13"/>
      <c r="DE41" s="14"/>
      <c r="DF41" s="13"/>
      <c r="DG41" s="13"/>
      <c r="DH41" s="13"/>
      <c r="DI41" s="27"/>
      <c r="DJ41" s="28" t="s">
        <v>399</v>
      </c>
      <c r="DK41" s="26">
        <v>10</v>
      </c>
      <c r="DL41" s="26"/>
      <c r="DM41" s="26"/>
      <c r="DN41" s="29"/>
      <c r="DO41" s="14"/>
      <c r="DP41" s="13"/>
      <c r="DQ41" s="13"/>
      <c r="DR41" s="13"/>
      <c r="DS41" s="27"/>
      <c r="DT41" s="28"/>
      <c r="DU41" s="26"/>
      <c r="DV41" s="26"/>
      <c r="DW41" s="26"/>
      <c r="DX41" s="29"/>
      <c r="DY41" s="28"/>
      <c r="DZ41" s="26"/>
      <c r="EA41" s="26"/>
      <c r="EB41" s="26"/>
      <c r="EC41" s="29"/>
      <c r="ED41" s="28"/>
      <c r="EE41" s="26"/>
      <c r="EF41" s="26"/>
      <c r="EG41" s="26"/>
      <c r="EH41" s="29"/>
      <c r="EI41" s="28"/>
      <c r="EJ41" s="26"/>
      <c r="EK41" s="26"/>
      <c r="EL41" s="26"/>
      <c r="EM41" s="29"/>
      <c r="EN41" s="14"/>
      <c r="EO41" s="13"/>
      <c r="EP41" s="13"/>
      <c r="EQ41" s="13"/>
      <c r="ER41" s="30"/>
      <c r="ES41" s="28"/>
      <c r="ET41" s="26"/>
      <c r="EU41" s="26"/>
      <c r="EV41" s="26"/>
      <c r="EW41" s="29"/>
      <c r="EX41" s="28"/>
      <c r="EY41" s="26"/>
      <c r="EZ41" s="26"/>
      <c r="FA41" s="26"/>
      <c r="FB41" s="29"/>
    </row>
    <row r="42" spans="1:158" x14ac:dyDescent="0.2">
      <c r="A42" s="67" t="s">
        <v>148</v>
      </c>
      <c r="B42" s="96" t="s">
        <v>13</v>
      </c>
      <c r="C42" s="9">
        <f>VLOOKUP(B42,'PRESENZE ALLENAMENTI'!$D$4:$F$57,3,0)</f>
        <v>3</v>
      </c>
      <c r="D42" s="13">
        <f>E42/C42</f>
        <v>56.666666666666664</v>
      </c>
      <c r="E42" s="13">
        <f t="shared" si="2"/>
        <v>170</v>
      </c>
      <c r="F42" s="13">
        <f t="shared" si="0"/>
        <v>34</v>
      </c>
      <c r="G42" s="13">
        <f t="shared" si="3"/>
        <v>3</v>
      </c>
      <c r="H42" s="13">
        <f t="shared" si="4"/>
        <v>2</v>
      </c>
      <c r="I42" s="13">
        <f t="shared" si="5"/>
        <v>0</v>
      </c>
      <c r="J42" s="9"/>
      <c r="K42" s="13">
        <f t="shared" si="6"/>
        <v>1</v>
      </c>
      <c r="L42" s="12">
        <f t="shared" si="7"/>
        <v>0</v>
      </c>
      <c r="M42" s="9">
        <f t="shared" si="8"/>
        <v>0</v>
      </c>
      <c r="N42" s="14"/>
      <c r="O42" s="13"/>
      <c r="P42" s="13"/>
      <c r="Q42" s="13"/>
      <c r="R42" s="13"/>
      <c r="S42" s="14"/>
      <c r="T42" s="13"/>
      <c r="U42" s="13"/>
      <c r="V42" s="13"/>
      <c r="W42" s="13"/>
      <c r="X42" s="14"/>
      <c r="Y42" s="13"/>
      <c r="Z42" s="13"/>
      <c r="AA42" s="13"/>
      <c r="AB42" s="13"/>
      <c r="AC42" s="14"/>
      <c r="AD42" s="13"/>
      <c r="AE42" s="13"/>
      <c r="AF42" s="13"/>
      <c r="AG42" s="13"/>
      <c r="AH42" s="14"/>
      <c r="AI42" s="13"/>
      <c r="AJ42" s="13"/>
      <c r="AK42" s="13"/>
      <c r="AL42" s="13"/>
      <c r="AM42" s="14"/>
      <c r="AN42" s="13"/>
      <c r="AO42" s="13"/>
      <c r="AP42" s="13"/>
      <c r="AQ42" s="13"/>
      <c r="AR42" s="14"/>
      <c r="AS42" s="13"/>
      <c r="AT42" s="13"/>
      <c r="AU42" s="13"/>
      <c r="AV42" s="13"/>
      <c r="AW42" s="14"/>
      <c r="AX42" s="13"/>
      <c r="AY42" s="13"/>
      <c r="AZ42" s="13"/>
      <c r="BA42" s="13"/>
      <c r="BB42" s="14"/>
      <c r="BC42" s="13"/>
      <c r="BD42" s="13"/>
      <c r="BE42" s="13"/>
      <c r="BF42" s="13"/>
      <c r="BG42" s="14"/>
      <c r="BH42" s="13"/>
      <c r="BI42" s="13"/>
      <c r="BJ42" s="13"/>
      <c r="BK42" s="13"/>
      <c r="BL42" s="14"/>
      <c r="BM42" s="13"/>
      <c r="BN42" s="13"/>
      <c r="BO42" s="13"/>
      <c r="BP42" s="13"/>
      <c r="BQ42" s="14"/>
      <c r="BR42" s="13"/>
      <c r="BS42" s="13"/>
      <c r="BT42" s="13"/>
      <c r="BU42" s="13"/>
      <c r="BV42" s="14"/>
      <c r="BW42" s="13"/>
      <c r="BX42" s="13"/>
      <c r="BY42" s="13"/>
      <c r="BZ42" s="13"/>
      <c r="CA42" s="14"/>
      <c r="CB42" s="13"/>
      <c r="CC42" s="13"/>
      <c r="CD42" s="13"/>
      <c r="CE42" s="13"/>
      <c r="CF42" s="14"/>
      <c r="CG42" s="13"/>
      <c r="CH42" s="13"/>
      <c r="CI42" s="13"/>
      <c r="CJ42" s="13"/>
      <c r="CK42" s="14"/>
      <c r="CL42" s="13"/>
      <c r="CM42" s="13"/>
      <c r="CN42" s="13"/>
      <c r="CO42" s="13"/>
      <c r="CP42" s="14"/>
      <c r="CQ42" s="13"/>
      <c r="CR42" s="13"/>
      <c r="CS42" s="13"/>
      <c r="CT42" s="13"/>
      <c r="CU42" s="14"/>
      <c r="CV42" s="13"/>
      <c r="CW42" s="13"/>
      <c r="CX42" s="13"/>
      <c r="CY42" s="13"/>
      <c r="CZ42" s="14"/>
      <c r="DA42" s="13"/>
      <c r="DB42" s="13"/>
      <c r="DC42" s="13"/>
      <c r="DD42" s="13"/>
      <c r="DE42" s="14"/>
      <c r="DF42" s="13"/>
      <c r="DG42" s="13"/>
      <c r="DH42" s="13"/>
      <c r="DI42" s="27"/>
      <c r="DJ42" s="28"/>
      <c r="DK42" s="26"/>
      <c r="DL42" s="26"/>
      <c r="DM42" s="26"/>
      <c r="DN42" s="29"/>
      <c r="DO42" s="14" t="s">
        <v>399</v>
      </c>
      <c r="DP42" s="13">
        <v>20</v>
      </c>
      <c r="DQ42" s="13"/>
      <c r="DR42" s="13"/>
      <c r="DS42" s="27"/>
      <c r="DT42" s="28" t="s">
        <v>398</v>
      </c>
      <c r="DU42" s="26">
        <v>60</v>
      </c>
      <c r="DV42" s="26"/>
      <c r="DW42" s="26"/>
      <c r="DX42" s="29">
        <v>1</v>
      </c>
      <c r="DY42" s="28" t="s">
        <v>398</v>
      </c>
      <c r="DZ42" s="26">
        <v>50</v>
      </c>
      <c r="EA42" s="26"/>
      <c r="EB42" s="26"/>
      <c r="EC42" s="29"/>
      <c r="ED42" s="28" t="s">
        <v>398</v>
      </c>
      <c r="EE42" s="26">
        <v>35</v>
      </c>
      <c r="EF42" s="26"/>
      <c r="EG42" s="26"/>
      <c r="EH42" s="29"/>
      <c r="EI42" s="28"/>
      <c r="EJ42" s="26"/>
      <c r="EK42" s="26"/>
      <c r="EL42" s="26"/>
      <c r="EM42" s="29"/>
      <c r="EN42" s="14" t="s">
        <v>399</v>
      </c>
      <c r="EO42" s="13">
        <v>5</v>
      </c>
      <c r="EP42" s="13"/>
      <c r="EQ42" s="13"/>
      <c r="ER42" s="30"/>
      <c r="ES42" s="28"/>
      <c r="ET42" s="26"/>
      <c r="EU42" s="26"/>
      <c r="EV42" s="26"/>
      <c r="EW42" s="29"/>
      <c r="EX42" s="28"/>
      <c r="EY42" s="26"/>
      <c r="EZ42" s="26"/>
      <c r="FA42" s="26"/>
      <c r="FB42" s="29"/>
    </row>
    <row r="43" spans="1:158" x14ac:dyDescent="0.2">
      <c r="A43" s="67" t="s">
        <v>148</v>
      </c>
      <c r="B43" s="96" t="s">
        <v>113</v>
      </c>
      <c r="C43" s="9">
        <f>VLOOKUP(B43,'PRESENZE ALLENAMENTI'!$D$4:$F$57,3,0)</f>
        <v>0</v>
      </c>
      <c r="D43" s="13"/>
      <c r="E43" s="13">
        <f t="shared" si="2"/>
        <v>25</v>
      </c>
      <c r="F43" s="13">
        <f t="shared" si="0"/>
        <v>8.3333333333333339</v>
      </c>
      <c r="G43" s="13">
        <f t="shared" si="3"/>
        <v>1</v>
      </c>
      <c r="H43" s="13">
        <f t="shared" si="4"/>
        <v>2</v>
      </c>
      <c r="I43" s="13">
        <f t="shared" si="5"/>
        <v>0</v>
      </c>
      <c r="J43" s="9"/>
      <c r="K43" s="13">
        <f t="shared" si="6"/>
        <v>0</v>
      </c>
      <c r="L43" s="12">
        <f t="shared" si="7"/>
        <v>0</v>
      </c>
      <c r="M43" s="9">
        <f t="shared" si="8"/>
        <v>0</v>
      </c>
      <c r="N43" s="14"/>
      <c r="O43" s="13"/>
      <c r="P43" s="13"/>
      <c r="Q43" s="13"/>
      <c r="R43" s="13"/>
      <c r="S43" s="14"/>
      <c r="T43" s="13"/>
      <c r="U43" s="13"/>
      <c r="V43" s="13"/>
      <c r="W43" s="13"/>
      <c r="X43" s="14"/>
      <c r="Y43" s="13"/>
      <c r="Z43" s="13"/>
      <c r="AA43" s="13"/>
      <c r="AB43" s="13"/>
      <c r="AC43" s="14"/>
      <c r="AD43" s="13"/>
      <c r="AE43" s="13"/>
      <c r="AF43" s="13"/>
      <c r="AG43" s="13"/>
      <c r="AH43" s="14"/>
      <c r="AI43" s="13"/>
      <c r="AJ43" s="13"/>
      <c r="AK43" s="13"/>
      <c r="AL43" s="13"/>
      <c r="AM43" s="14" t="s">
        <v>399</v>
      </c>
      <c r="AN43" s="13">
        <v>5</v>
      </c>
      <c r="AO43" s="13"/>
      <c r="AP43" s="13"/>
      <c r="AQ43" s="13"/>
      <c r="AR43" s="14"/>
      <c r="AS43" s="13"/>
      <c r="AT43" s="13"/>
      <c r="AU43" s="13"/>
      <c r="AV43" s="13"/>
      <c r="AW43" s="14"/>
      <c r="AX43" s="13"/>
      <c r="AY43" s="13"/>
      <c r="AZ43" s="13"/>
      <c r="BA43" s="13"/>
      <c r="BB43" s="14"/>
      <c r="BC43" s="13"/>
      <c r="BD43" s="13"/>
      <c r="BE43" s="13"/>
      <c r="BF43" s="13"/>
      <c r="BG43" s="14"/>
      <c r="BH43" s="13"/>
      <c r="BI43" s="13"/>
      <c r="BJ43" s="13"/>
      <c r="BK43" s="13"/>
      <c r="BL43" s="14"/>
      <c r="BM43" s="13"/>
      <c r="BN43" s="13"/>
      <c r="BO43" s="13"/>
      <c r="BP43" s="13"/>
      <c r="BQ43" s="14"/>
      <c r="BR43" s="13"/>
      <c r="BS43" s="13"/>
      <c r="BT43" s="13"/>
      <c r="BU43" s="13"/>
      <c r="BV43" s="14" t="s">
        <v>399</v>
      </c>
      <c r="BW43" s="13">
        <v>5</v>
      </c>
      <c r="BX43" s="13"/>
      <c r="BY43" s="13"/>
      <c r="BZ43" s="13"/>
      <c r="CA43" s="14"/>
      <c r="CB43" s="13"/>
      <c r="CC43" s="13"/>
      <c r="CD43" s="13"/>
      <c r="CE43" s="13"/>
      <c r="CF43" s="14"/>
      <c r="CG43" s="13"/>
      <c r="CH43" s="13"/>
      <c r="CI43" s="13"/>
      <c r="CJ43" s="13"/>
      <c r="CK43" s="14"/>
      <c r="CL43" s="13"/>
      <c r="CM43" s="13"/>
      <c r="CN43" s="13"/>
      <c r="CO43" s="13"/>
      <c r="CP43" s="14"/>
      <c r="CQ43" s="13"/>
      <c r="CR43" s="13"/>
      <c r="CS43" s="13"/>
      <c r="CT43" s="13"/>
      <c r="CU43" s="14"/>
      <c r="CV43" s="13"/>
      <c r="CW43" s="13"/>
      <c r="CX43" s="13"/>
      <c r="CY43" s="13"/>
      <c r="CZ43" s="14"/>
      <c r="DA43" s="13"/>
      <c r="DB43" s="13"/>
      <c r="DC43" s="13"/>
      <c r="DD43" s="13"/>
      <c r="DE43" s="14"/>
      <c r="DF43" s="13"/>
      <c r="DG43" s="13"/>
      <c r="DH43" s="13"/>
      <c r="DI43" s="27"/>
      <c r="DJ43" s="28" t="s">
        <v>398</v>
      </c>
      <c r="DK43" s="26">
        <v>15</v>
      </c>
      <c r="DL43" s="26"/>
      <c r="DM43" s="26"/>
      <c r="DN43" s="29"/>
      <c r="DO43" s="14"/>
      <c r="DP43" s="13"/>
      <c r="DQ43" s="13"/>
      <c r="DR43" s="13"/>
      <c r="DS43" s="27"/>
      <c r="DT43" s="28"/>
      <c r="DU43" s="26"/>
      <c r="DV43" s="26"/>
      <c r="DW43" s="26"/>
      <c r="DX43" s="29"/>
      <c r="DY43" s="28"/>
      <c r="DZ43" s="26"/>
      <c r="EA43" s="26"/>
      <c r="EB43" s="26"/>
      <c r="EC43" s="29"/>
      <c r="ED43" s="28"/>
      <c r="EE43" s="26"/>
      <c r="EF43" s="26"/>
      <c r="EG43" s="26"/>
      <c r="EH43" s="29"/>
      <c r="EI43" s="28"/>
      <c r="EJ43" s="26"/>
      <c r="EK43" s="26"/>
      <c r="EL43" s="26"/>
      <c r="EM43" s="29"/>
      <c r="EN43" s="14"/>
      <c r="EO43" s="13"/>
      <c r="EP43" s="13"/>
      <c r="EQ43" s="13"/>
      <c r="ER43" s="30"/>
      <c r="ES43" s="28"/>
      <c r="ET43" s="26"/>
      <c r="EU43" s="26"/>
      <c r="EV43" s="26"/>
      <c r="EW43" s="29"/>
      <c r="EX43" s="28"/>
      <c r="EY43" s="26"/>
      <c r="EZ43" s="26"/>
      <c r="FA43" s="26"/>
      <c r="FB43" s="29"/>
    </row>
    <row r="44" spans="1:158" ht="12.75" hidden="1" customHeight="1" x14ac:dyDescent="0.2">
      <c r="A44" s="67"/>
      <c r="B44" s="96" t="s">
        <v>114</v>
      </c>
      <c r="C44" s="9">
        <f>VLOOKUP(B44,'PRESENZE ALLENAMENTI'!$D$4:$F$57,2,0)</f>
        <v>0</v>
      </c>
      <c r="D44" s="13" t="e">
        <f>E44/C44</f>
        <v>#REF!</v>
      </c>
      <c r="E44" s="87" t="e">
        <f>T44+Y44+AD44+AI44+AN44+AS44+AX44+BH44+BM44+BC44+BR44+BW44+CB44+CG44+CL44+CQ44+CV44+DA44+DF44+DK44+DP44+DU44+DZ44+EE44+EJ44+EO44+ET44+EY44+#REF!+#REF!</f>
        <v>#REF!</v>
      </c>
      <c r="F44" s="13" t="e">
        <f>E44/(#REF!+0.0001)</f>
        <v>#REF!</v>
      </c>
      <c r="G44" s="9">
        <f t="shared" ref="G44:G50" si="10">COUNTIF(N44:FB44,"T")+COUNTIF(N44:FB44,"TS")</f>
        <v>0</v>
      </c>
      <c r="H44" s="9">
        <f t="shared" ref="H44:H50" si="11">COUNTIF(N44:FB44,"TS")</f>
        <v>0</v>
      </c>
      <c r="I44" s="9">
        <f t="shared" ref="I44:I50" si="12">COUNTIF(N44:FB44,"p")</f>
        <v>0</v>
      </c>
      <c r="J44" s="9">
        <f t="shared" ref="J44:J50" si="13">COUNTIF(N44:FB44,"nc")</f>
        <v>0</v>
      </c>
      <c r="K44" s="13" t="e">
        <f>SUM(#REF!,R44,W44,AB44,#REF!,#REF!,AL44,BA44,BK44,AV44,BP44,BU44,BZ44,CE44,CJ44,CO44,CT44+CY44+DD44+DI44+DS44)+AG44+AQ44+DN44+DX44+EC44+EH44+EM44+ER44</f>
        <v>#REF!</v>
      </c>
      <c r="L44" s="12">
        <f t="shared" ref="L44:L50" si="14">COUNTIF(N44:FB44,"A")+2*COUNTIF(N44:FB44,"AA")</f>
        <v>0</v>
      </c>
      <c r="M44" s="9">
        <f t="shared" ref="M44:M50" si="15">COUNTIF(N44:FB44,"E")</f>
        <v>0</v>
      </c>
      <c r="N44" s="14"/>
      <c r="O44" s="13"/>
      <c r="P44" s="13"/>
      <c r="Q44" s="13"/>
      <c r="R44" s="13"/>
      <c r="S44" s="14"/>
      <c r="T44" s="13"/>
      <c r="U44" s="13"/>
      <c r="V44" s="13"/>
      <c r="W44" s="13"/>
      <c r="X44" s="14"/>
      <c r="Y44" s="13"/>
      <c r="Z44" s="13"/>
      <c r="AA44" s="13"/>
      <c r="AB44" s="13"/>
      <c r="AC44" s="14"/>
      <c r="AD44" s="13"/>
      <c r="AE44" s="13"/>
      <c r="AF44" s="13"/>
      <c r="AG44" s="13"/>
      <c r="AH44" s="14"/>
      <c r="AI44" s="13"/>
      <c r="AJ44" s="13"/>
      <c r="AK44" s="13"/>
      <c r="AL44" s="13"/>
      <c r="AM44" s="14"/>
      <c r="AN44" s="13"/>
      <c r="AO44" s="13"/>
      <c r="AP44" s="13"/>
      <c r="AQ44" s="13"/>
      <c r="AR44" s="14"/>
      <c r="AS44" s="13"/>
      <c r="AT44" s="13"/>
      <c r="AU44" s="13"/>
      <c r="AV44" s="13"/>
      <c r="AW44" s="14"/>
      <c r="AX44" s="13"/>
      <c r="AY44" s="13"/>
      <c r="AZ44" s="13"/>
      <c r="BA44" s="13"/>
      <c r="BB44" s="14"/>
      <c r="BC44" s="13"/>
      <c r="BD44" s="13"/>
      <c r="BE44" s="13"/>
      <c r="BF44" s="13"/>
      <c r="BG44" s="14"/>
      <c r="BH44" s="13"/>
      <c r="BI44" s="13"/>
      <c r="BJ44" s="13"/>
      <c r="BK44" s="13"/>
      <c r="BL44" s="14"/>
      <c r="BM44" s="13"/>
      <c r="BN44" s="13"/>
      <c r="BO44" s="13"/>
      <c r="BP44" s="13"/>
      <c r="BQ44" s="14"/>
      <c r="BR44" s="13"/>
      <c r="BS44" s="13"/>
      <c r="BT44" s="13"/>
      <c r="BU44" s="13"/>
      <c r="BV44" s="14"/>
      <c r="BW44" s="13"/>
      <c r="BX44" s="13"/>
      <c r="BY44" s="13"/>
      <c r="BZ44" s="13"/>
      <c r="CA44" s="14"/>
      <c r="CB44" s="13"/>
      <c r="CC44" s="13"/>
      <c r="CD44" s="13"/>
      <c r="CE44" s="13"/>
      <c r="CF44" s="14"/>
      <c r="CG44" s="13"/>
      <c r="CH44" s="13"/>
      <c r="CI44" s="13"/>
      <c r="CJ44" s="13"/>
      <c r="CK44" s="14"/>
      <c r="CL44" s="13"/>
      <c r="CM44" s="13"/>
      <c r="CN44" s="13"/>
      <c r="CO44" s="13"/>
      <c r="CP44" s="14"/>
      <c r="CQ44" s="13"/>
      <c r="CR44" s="13"/>
      <c r="CS44" s="13"/>
      <c r="CT44" s="13"/>
      <c r="CU44" s="14"/>
      <c r="CV44" s="13"/>
      <c r="CW44" s="13"/>
      <c r="CX44" s="13"/>
      <c r="CY44" s="13"/>
      <c r="CZ44" s="14"/>
      <c r="DA44" s="13"/>
      <c r="DB44" s="13"/>
      <c r="DC44" s="13"/>
      <c r="DD44" s="13"/>
      <c r="DE44" s="14"/>
      <c r="DF44" s="13"/>
      <c r="DG44" s="13"/>
      <c r="DH44" s="13"/>
      <c r="DI44" s="27"/>
      <c r="DJ44" s="28"/>
      <c r="DK44" s="26"/>
      <c r="DL44" s="26"/>
      <c r="DM44" s="26"/>
      <c r="DN44" s="29"/>
      <c r="DO44" s="14"/>
      <c r="DP44" s="13"/>
      <c r="DQ44" s="13"/>
      <c r="DR44" s="13"/>
      <c r="DS44" s="27"/>
      <c r="DT44" s="28"/>
      <c r="DU44" s="26"/>
      <c r="DV44" s="26"/>
      <c r="DW44" s="26"/>
      <c r="DX44" s="29"/>
      <c r="DY44" s="28"/>
      <c r="DZ44" s="26"/>
      <c r="EA44" s="26"/>
      <c r="EB44" s="26"/>
      <c r="EC44" s="29"/>
      <c r="ED44" s="28"/>
      <c r="EE44" s="26"/>
      <c r="EF44" s="26"/>
      <c r="EG44" s="26"/>
      <c r="EH44" s="29"/>
      <c r="EI44" s="28"/>
      <c r="EJ44" s="26"/>
      <c r="EK44" s="26"/>
      <c r="EL44" s="26"/>
      <c r="EM44" s="29"/>
      <c r="EN44" s="14"/>
      <c r="EO44" s="13"/>
      <c r="EP44" s="13"/>
      <c r="EQ44" s="13"/>
      <c r="ER44" s="30"/>
      <c r="ES44" s="28"/>
      <c r="ET44" s="26"/>
      <c r="EU44" s="26"/>
      <c r="EV44" s="26"/>
      <c r="EW44" s="29"/>
      <c r="EX44" s="28"/>
      <c r="EY44" s="26"/>
      <c r="EZ44" s="26"/>
      <c r="FA44" s="26"/>
      <c r="FB44" s="29"/>
    </row>
    <row r="45" spans="1:158" ht="13.5" hidden="1" customHeight="1" thickBot="1" x14ac:dyDescent="0.25">
      <c r="A45" s="67"/>
      <c r="B45" s="96" t="s">
        <v>122</v>
      </c>
      <c r="C45" s="9">
        <f>VLOOKUP(B45,'PRESENZE ALLENAMENTI'!$D$4:$F$57,2,0)</f>
        <v>0</v>
      </c>
      <c r="D45" s="13" t="e">
        <f>E45/C45</f>
        <v>#REF!</v>
      </c>
      <c r="E45" s="87" t="e">
        <f>T45+Y45+AD45+AI45+AN45+AS45+AX45+BH45+BM45+BC45+BR45+BW45+CB45+CG45+CL45+CQ45+CV45+DA45+DF45+DK45+DP45+DU45+DZ45+EE45+EJ45+EO45+ET45+EY45+#REF!+#REF!</f>
        <v>#REF!</v>
      </c>
      <c r="F45" s="13" t="e">
        <f>E45/(#REF!+0.0001)</f>
        <v>#REF!</v>
      </c>
      <c r="G45" s="9">
        <f t="shared" si="10"/>
        <v>0</v>
      </c>
      <c r="H45" s="9">
        <f t="shared" si="11"/>
        <v>0</v>
      </c>
      <c r="I45" s="9">
        <f t="shared" si="12"/>
        <v>0</v>
      </c>
      <c r="J45" s="9">
        <f t="shared" si="13"/>
        <v>0</v>
      </c>
      <c r="K45" s="13" t="e">
        <f>SUM(#REF!,R45,W45,AB45,#REF!,#REF!,AL45,BA45,BK45,AV45,BP45,BU45,BZ45,CE45,CJ45,CO45,CT45+CY45+DD45+DI45+DS45)+AG45+AQ45+DN45+DX45+EC45+EH45+EM45+ER45</f>
        <v>#REF!</v>
      </c>
      <c r="L45" s="12">
        <f t="shared" si="14"/>
        <v>0</v>
      </c>
      <c r="M45" s="9">
        <f t="shared" si="15"/>
        <v>0</v>
      </c>
      <c r="N45" s="14"/>
      <c r="O45" s="13"/>
      <c r="P45" s="13"/>
      <c r="Q45" s="13"/>
      <c r="R45" s="13"/>
      <c r="S45" s="14"/>
      <c r="T45" s="13"/>
      <c r="U45" s="13"/>
      <c r="V45" s="13"/>
      <c r="W45" s="13"/>
      <c r="X45" s="14"/>
      <c r="Y45" s="13"/>
      <c r="Z45" s="13"/>
      <c r="AA45" s="13"/>
      <c r="AB45" s="13"/>
      <c r="AC45" s="14"/>
      <c r="AD45" s="13"/>
      <c r="AE45" s="13"/>
      <c r="AF45" s="13"/>
      <c r="AG45" s="13"/>
      <c r="AH45" s="14"/>
      <c r="AI45" s="13"/>
      <c r="AJ45" s="13"/>
      <c r="AK45" s="13"/>
      <c r="AL45" s="13"/>
      <c r="AM45" s="14"/>
      <c r="AN45" s="13"/>
      <c r="AO45" s="13"/>
      <c r="AP45" s="13"/>
      <c r="AQ45" s="13"/>
      <c r="AR45" s="14"/>
      <c r="AS45" s="13"/>
      <c r="AT45" s="13"/>
      <c r="AU45" s="13"/>
      <c r="AV45" s="13"/>
      <c r="AW45" s="14"/>
      <c r="AX45" s="13"/>
      <c r="AY45" s="13"/>
      <c r="AZ45" s="13"/>
      <c r="BA45" s="13"/>
      <c r="BB45" s="14"/>
      <c r="BC45" s="13"/>
      <c r="BD45" s="13"/>
      <c r="BE45" s="13"/>
      <c r="BF45" s="13"/>
      <c r="BG45" s="14"/>
      <c r="BH45" s="13"/>
      <c r="BI45" s="13"/>
      <c r="BJ45" s="13"/>
      <c r="BK45" s="13"/>
      <c r="BL45" s="14"/>
      <c r="BM45" s="13"/>
      <c r="BN45" s="13"/>
      <c r="BO45" s="13"/>
      <c r="BP45" s="13"/>
      <c r="BQ45" s="14"/>
      <c r="BR45" s="13"/>
      <c r="BS45" s="13"/>
      <c r="BT45" s="13"/>
      <c r="BU45" s="13"/>
      <c r="BV45" s="14"/>
      <c r="BW45" s="13"/>
      <c r="BX45" s="13"/>
      <c r="BY45" s="13"/>
      <c r="BZ45" s="13"/>
      <c r="CA45" s="14"/>
      <c r="CB45" s="13"/>
      <c r="CC45" s="13"/>
      <c r="CD45" s="13"/>
      <c r="CE45" s="13"/>
      <c r="CF45" s="14"/>
      <c r="CG45" s="13"/>
      <c r="CH45" s="13"/>
      <c r="CI45" s="13"/>
      <c r="CJ45" s="13"/>
      <c r="CK45" s="14"/>
      <c r="CL45" s="13"/>
      <c r="CM45" s="13"/>
      <c r="CN45" s="13"/>
      <c r="CO45" s="13"/>
      <c r="CP45" s="14"/>
      <c r="CQ45" s="13"/>
      <c r="CR45" s="13"/>
      <c r="CS45" s="13"/>
      <c r="CT45" s="13"/>
      <c r="CU45" s="14"/>
      <c r="CV45" s="13"/>
      <c r="CW45" s="13"/>
      <c r="CX45" s="13"/>
      <c r="CY45" s="13"/>
      <c r="CZ45" s="14"/>
      <c r="DA45" s="13"/>
      <c r="DB45" s="13"/>
      <c r="DC45" s="13"/>
      <c r="DD45" s="13"/>
      <c r="DE45" s="14"/>
      <c r="DF45" s="13"/>
      <c r="DG45" s="13"/>
      <c r="DH45" s="13"/>
      <c r="DI45" s="27"/>
      <c r="DJ45" s="28"/>
      <c r="DK45" s="26"/>
      <c r="DL45" s="26"/>
      <c r="DM45" s="26"/>
      <c r="DN45" s="29"/>
      <c r="DO45" s="14"/>
      <c r="DP45" s="13"/>
      <c r="DQ45" s="13"/>
      <c r="DR45" s="13"/>
      <c r="DS45" s="27"/>
      <c r="DT45" s="28"/>
      <c r="DU45" s="26"/>
      <c r="DV45" s="26"/>
      <c r="DW45" s="26"/>
      <c r="DX45" s="29"/>
      <c r="DY45" s="28"/>
      <c r="DZ45" s="26"/>
      <c r="EA45" s="26"/>
      <c r="EB45" s="26"/>
      <c r="EC45" s="29"/>
      <c r="ED45" s="28"/>
      <c r="EE45" s="26"/>
      <c r="EF45" s="26"/>
      <c r="EG45" s="26"/>
      <c r="EH45" s="29"/>
      <c r="EI45" s="28"/>
      <c r="EJ45" s="26"/>
      <c r="EK45" s="26"/>
      <c r="EL45" s="26"/>
      <c r="EM45" s="29"/>
      <c r="EN45" s="14"/>
      <c r="EO45" s="13"/>
      <c r="EP45" s="13"/>
      <c r="EQ45" s="13"/>
      <c r="ER45" s="30"/>
      <c r="ES45" s="28"/>
      <c r="ET45" s="26"/>
      <c r="EU45" s="26"/>
      <c r="EV45" s="26"/>
      <c r="EW45" s="29"/>
      <c r="EX45" s="28"/>
      <c r="EY45" s="26"/>
      <c r="EZ45" s="26"/>
      <c r="FA45" s="26"/>
      <c r="FB45" s="29"/>
    </row>
    <row r="46" spans="1:158" ht="12.75" hidden="1" customHeight="1" x14ac:dyDescent="0.2">
      <c r="A46" s="9"/>
      <c r="B46" s="25" t="s">
        <v>121</v>
      </c>
      <c r="C46" s="9">
        <f>VLOOKUP(B46,'PRESENZE ALLENAMENTI'!$D$4:$F$57,2,0)</f>
        <v>0</v>
      </c>
      <c r="D46" s="13"/>
      <c r="E46" s="87" t="e">
        <f>T46+Y46+AD46+AI46+AN46+AS46+AX46+BH46+BM46+BC46+BR46+BW46+CB46+CG46+CL46+CQ46+CV46+DA46+DF46+DK46+DP46+DU46+DZ46+EE46+EJ46+EO46+ET46+EY46+#REF!+#REF!</f>
        <v>#REF!</v>
      </c>
      <c r="F46" s="13" t="e">
        <f>E46/(#REF!+0.0001)</f>
        <v>#REF!</v>
      </c>
      <c r="G46" s="9">
        <f t="shared" si="10"/>
        <v>0</v>
      </c>
      <c r="H46" s="9">
        <f t="shared" si="11"/>
        <v>0</v>
      </c>
      <c r="I46" s="9">
        <f t="shared" si="12"/>
        <v>0</v>
      </c>
      <c r="J46" s="9">
        <f t="shared" si="13"/>
        <v>0</v>
      </c>
      <c r="K46" s="13" t="e">
        <f>SUM(#REF!,R46,W46,AB46,#REF!,#REF!,AL46,#REF!,BA46,BK46,AV46,BP46,BU46,BZ46,CE46,CJ46,CO46,CT46+CY46+DD46+DI46+DS46)+AG46+AQ46+DN46+DX46+EC46+EH46+EM46+ER46</f>
        <v>#REF!</v>
      </c>
      <c r="L46" s="12">
        <f t="shared" si="14"/>
        <v>0</v>
      </c>
      <c r="M46" s="9">
        <f t="shared" si="15"/>
        <v>0</v>
      </c>
      <c r="N46" s="14"/>
      <c r="O46" s="13"/>
      <c r="P46" s="13"/>
      <c r="Q46" s="13"/>
      <c r="R46" s="13"/>
      <c r="S46" s="14"/>
      <c r="T46" s="13"/>
      <c r="U46" s="13"/>
      <c r="V46" s="13"/>
      <c r="W46" s="13"/>
      <c r="X46" s="14"/>
      <c r="Y46" s="13"/>
      <c r="Z46" s="13"/>
      <c r="AA46" s="13"/>
      <c r="AB46" s="13"/>
      <c r="AC46" s="14"/>
      <c r="AD46" s="13"/>
      <c r="AE46" s="13"/>
      <c r="AF46" s="13"/>
      <c r="AG46" s="13"/>
      <c r="AH46" s="14"/>
      <c r="AI46" s="13"/>
      <c r="AJ46" s="13"/>
      <c r="AK46" s="13"/>
      <c r="AL46" s="13"/>
      <c r="AM46" s="14"/>
      <c r="AN46" s="13"/>
      <c r="AO46" s="13"/>
      <c r="AP46" s="13"/>
      <c r="AQ46" s="13"/>
      <c r="AR46" s="14"/>
      <c r="AS46" s="13"/>
      <c r="AT46" s="13"/>
      <c r="AU46" s="13"/>
      <c r="AV46" s="13"/>
      <c r="AW46" s="14"/>
      <c r="AX46" s="13"/>
      <c r="AY46" s="13"/>
      <c r="AZ46" s="13"/>
      <c r="BA46" s="13"/>
      <c r="BB46" s="14"/>
      <c r="BC46" s="13"/>
      <c r="BD46" s="13"/>
      <c r="BE46" s="13"/>
      <c r="BF46" s="13"/>
      <c r="BG46" s="14"/>
      <c r="BH46" s="13"/>
      <c r="BI46" s="13"/>
      <c r="BJ46" s="13"/>
      <c r="BK46" s="13"/>
      <c r="BL46" s="14"/>
      <c r="BM46" s="13"/>
      <c r="BN46" s="13"/>
      <c r="BO46" s="13"/>
      <c r="BP46" s="13"/>
      <c r="BQ46" s="14"/>
      <c r="BR46" s="13"/>
      <c r="BS46" s="13"/>
      <c r="BT46" s="13"/>
      <c r="BU46" s="13"/>
      <c r="BV46" s="14"/>
      <c r="BW46" s="13"/>
      <c r="BX46" s="13"/>
      <c r="BY46" s="13"/>
      <c r="BZ46" s="13"/>
      <c r="CA46" s="14"/>
      <c r="CB46" s="13"/>
      <c r="CC46" s="13"/>
      <c r="CD46" s="13"/>
      <c r="CE46" s="13"/>
      <c r="CF46" s="14"/>
      <c r="CG46" s="13"/>
      <c r="CH46" s="13"/>
      <c r="CI46" s="13"/>
      <c r="CJ46" s="13"/>
      <c r="CK46" s="14"/>
      <c r="CL46" s="13"/>
      <c r="CM46" s="13"/>
      <c r="CN46" s="13"/>
      <c r="CO46" s="13"/>
      <c r="CP46" s="14"/>
      <c r="CQ46" s="13"/>
      <c r="CR46" s="13"/>
      <c r="CS46" s="13"/>
      <c r="CT46" s="13"/>
      <c r="CU46" s="14"/>
      <c r="CV46" s="13"/>
      <c r="CW46" s="13"/>
      <c r="CX46" s="13"/>
      <c r="CY46" s="13"/>
      <c r="CZ46" s="14"/>
      <c r="DA46" s="13"/>
      <c r="DB46" s="13"/>
      <c r="DC46" s="13"/>
      <c r="DD46" s="13"/>
      <c r="DE46" s="14"/>
      <c r="DF46" s="13"/>
      <c r="DG46" s="13"/>
      <c r="DH46" s="13"/>
      <c r="DI46" s="27"/>
      <c r="DJ46" s="28"/>
      <c r="DK46" s="26"/>
      <c r="DL46" s="26"/>
      <c r="DM46" s="26"/>
      <c r="DN46" s="29"/>
      <c r="DO46" s="14"/>
      <c r="DP46" s="13"/>
      <c r="DQ46" s="13"/>
      <c r="DR46" s="13"/>
      <c r="DS46" s="27"/>
      <c r="DT46" s="28"/>
      <c r="DU46" s="26"/>
      <c r="DV46" s="26"/>
      <c r="DW46" s="26"/>
      <c r="DX46" s="29"/>
      <c r="DY46" s="28"/>
      <c r="DZ46" s="26"/>
      <c r="EA46" s="26"/>
      <c r="EB46" s="26"/>
      <c r="EC46" s="29"/>
      <c r="ED46" s="28"/>
      <c r="EE46" s="26"/>
      <c r="EF46" s="26"/>
      <c r="EG46" s="26"/>
      <c r="EH46" s="29"/>
      <c r="EI46" s="28"/>
      <c r="EJ46" s="26"/>
      <c r="EK46" s="26"/>
      <c r="EL46" s="26"/>
      <c r="EM46" s="29"/>
      <c r="EN46" s="14"/>
      <c r="EO46" s="13"/>
      <c r="EP46" s="13"/>
      <c r="EQ46" s="13"/>
      <c r="ER46" s="30"/>
      <c r="ES46" s="28"/>
      <c r="ET46" s="26"/>
      <c r="EU46" s="26"/>
      <c r="EV46" s="26"/>
      <c r="EW46" s="29"/>
      <c r="EX46" s="28"/>
      <c r="EY46" s="26"/>
      <c r="EZ46" s="26"/>
      <c r="FA46" s="26"/>
      <c r="FB46" s="29"/>
    </row>
    <row r="47" spans="1:158" ht="12.75" hidden="1" customHeight="1" x14ac:dyDescent="0.2">
      <c r="A47" s="75"/>
      <c r="B47" s="25" t="s">
        <v>98</v>
      </c>
      <c r="C47" s="9">
        <f>VLOOKUP(B47,'PRESENZE ALLENAMENTI'!$D$4:$F$57,2,0)</f>
        <v>0</v>
      </c>
      <c r="D47" s="13" t="e">
        <f>E47/C47</f>
        <v>#REF!</v>
      </c>
      <c r="E47" s="87" t="e">
        <f>T47+Y47+AD47+AI47+AN47+AS47+AX47+BH47+BM47+BC47+BR47+BW47+CB47+CG47+CL47+CQ47+CV47+DA47+DF47+DK47+DP47+DU47+DZ47+EE47+EJ47+EO47+ET47+EY47+#REF!+#REF!</f>
        <v>#REF!</v>
      </c>
      <c r="F47" s="13" t="e">
        <f>E47/(#REF!+0.0001)</f>
        <v>#REF!</v>
      </c>
      <c r="G47" s="9">
        <f t="shared" si="10"/>
        <v>0</v>
      </c>
      <c r="H47" s="9">
        <f t="shared" si="11"/>
        <v>0</v>
      </c>
      <c r="I47" s="9">
        <f t="shared" si="12"/>
        <v>0</v>
      </c>
      <c r="J47" s="9">
        <f t="shared" si="13"/>
        <v>0</v>
      </c>
      <c r="K47" s="13" t="e">
        <f>SUM(#REF!,R47,W47,AB47,#REF!,#REF!,AL47,#REF!,BA47,BK47,AV47,BP47,BU47,BZ47,CE47,CJ47,CO47,CT47+CY47+DD47+DI47+DS47)+AG47+AQ47+DN47+DX47+EC47+EH47+EM47+ER47</f>
        <v>#REF!</v>
      </c>
      <c r="L47" s="12">
        <f t="shared" si="14"/>
        <v>0</v>
      </c>
      <c r="M47" s="9">
        <f t="shared" si="15"/>
        <v>0</v>
      </c>
      <c r="N47" s="14"/>
      <c r="O47" s="13"/>
      <c r="P47" s="13"/>
      <c r="Q47" s="13"/>
      <c r="R47" s="13"/>
      <c r="S47" s="14"/>
      <c r="T47" s="13"/>
      <c r="U47" s="13"/>
      <c r="V47" s="13"/>
      <c r="W47" s="13"/>
      <c r="X47" s="14"/>
      <c r="Y47" s="13"/>
      <c r="Z47" s="13"/>
      <c r="AA47" s="13"/>
      <c r="AB47" s="13"/>
      <c r="AC47" s="14"/>
      <c r="AD47" s="13"/>
      <c r="AE47" s="13"/>
      <c r="AF47" s="13"/>
      <c r="AG47" s="13"/>
      <c r="AH47" s="14"/>
      <c r="AI47" s="13"/>
      <c r="AJ47" s="13"/>
      <c r="AK47" s="13"/>
      <c r="AL47" s="13"/>
      <c r="AM47" s="14"/>
      <c r="AN47" s="13"/>
      <c r="AO47" s="13"/>
      <c r="AP47" s="13"/>
      <c r="AQ47" s="13"/>
      <c r="AR47" s="14"/>
      <c r="AS47" s="13"/>
      <c r="AT47" s="13"/>
      <c r="AU47" s="13"/>
      <c r="AV47" s="13"/>
      <c r="AW47" s="14"/>
      <c r="AX47" s="13"/>
      <c r="AY47" s="13"/>
      <c r="AZ47" s="13"/>
      <c r="BA47" s="13"/>
      <c r="BB47" s="14"/>
      <c r="BC47" s="13"/>
      <c r="BD47" s="13"/>
      <c r="BE47" s="13"/>
      <c r="BF47" s="13"/>
      <c r="BG47" s="14"/>
      <c r="BH47" s="13"/>
      <c r="BI47" s="13"/>
      <c r="BJ47" s="13"/>
      <c r="BK47" s="13"/>
      <c r="BL47" s="14"/>
      <c r="BM47" s="13"/>
      <c r="BN47" s="13"/>
      <c r="BO47" s="13"/>
      <c r="BP47" s="13"/>
      <c r="BQ47" s="14"/>
      <c r="BR47" s="13"/>
      <c r="BS47" s="13"/>
      <c r="BT47" s="13"/>
      <c r="BU47" s="13"/>
      <c r="BV47" s="14"/>
      <c r="BW47" s="13"/>
      <c r="BX47" s="13"/>
      <c r="BY47" s="13"/>
      <c r="BZ47" s="13"/>
      <c r="CA47" s="14"/>
      <c r="CB47" s="13"/>
      <c r="CC47" s="13"/>
      <c r="CD47" s="13"/>
      <c r="CE47" s="13"/>
      <c r="CF47" s="14"/>
      <c r="CG47" s="13"/>
      <c r="CH47" s="13"/>
      <c r="CI47" s="13"/>
      <c r="CJ47" s="13"/>
      <c r="CK47" s="14"/>
      <c r="CL47" s="13"/>
      <c r="CM47" s="13"/>
      <c r="CN47" s="13"/>
      <c r="CO47" s="13"/>
      <c r="CP47" s="14"/>
      <c r="CQ47" s="13"/>
      <c r="CR47" s="13"/>
      <c r="CS47" s="13"/>
      <c r="CT47" s="13"/>
      <c r="CU47" s="14"/>
      <c r="CV47" s="13"/>
      <c r="CW47" s="13"/>
      <c r="CX47" s="13"/>
      <c r="CY47" s="13"/>
      <c r="CZ47" s="14"/>
      <c r="DA47" s="13"/>
      <c r="DB47" s="13"/>
      <c r="DC47" s="13"/>
      <c r="DD47" s="13"/>
      <c r="DE47" s="14"/>
      <c r="DF47" s="13"/>
      <c r="DG47" s="13"/>
      <c r="DH47" s="13"/>
      <c r="DI47" s="27"/>
      <c r="DJ47" s="28"/>
      <c r="DK47" s="26"/>
      <c r="DL47" s="26"/>
      <c r="DM47" s="26"/>
      <c r="DN47" s="29"/>
      <c r="DO47" s="14"/>
      <c r="DP47" s="13"/>
      <c r="DQ47" s="13"/>
      <c r="DR47" s="13"/>
      <c r="DS47" s="27"/>
      <c r="DT47" s="28"/>
      <c r="DU47" s="26"/>
      <c r="DV47" s="26"/>
      <c r="DW47" s="26"/>
      <c r="DX47" s="29"/>
      <c r="DY47" s="28"/>
      <c r="DZ47" s="26"/>
      <c r="EA47" s="26"/>
      <c r="EB47" s="26"/>
      <c r="EC47" s="29"/>
      <c r="ED47" s="28"/>
      <c r="EE47" s="26"/>
      <c r="EF47" s="26"/>
      <c r="EG47" s="26"/>
      <c r="EH47" s="29"/>
      <c r="EI47" s="28"/>
      <c r="EJ47" s="26"/>
      <c r="EK47" s="26"/>
      <c r="EL47" s="26"/>
      <c r="EM47" s="29"/>
      <c r="EN47" s="14"/>
      <c r="EO47" s="13"/>
      <c r="EP47" s="13"/>
      <c r="EQ47" s="13"/>
      <c r="ER47" s="30"/>
      <c r="ES47" s="28"/>
      <c r="ET47" s="26"/>
      <c r="EU47" s="26"/>
      <c r="EV47" s="26"/>
      <c r="EW47" s="29"/>
      <c r="EX47" s="28"/>
      <c r="EY47" s="26"/>
      <c r="EZ47" s="26"/>
      <c r="FA47" s="26"/>
      <c r="FB47" s="29"/>
    </row>
    <row r="48" spans="1:158" ht="12.75" hidden="1" customHeight="1" x14ac:dyDescent="0.2">
      <c r="A48" s="75"/>
      <c r="B48" s="25" t="s">
        <v>101</v>
      </c>
      <c r="C48" s="9">
        <f>VLOOKUP(B48,'PRESENZE ALLENAMENTI'!$D$4:$F$57,2,0)</f>
        <v>0</v>
      </c>
      <c r="D48" s="13" t="e">
        <f>E48/C48</f>
        <v>#REF!</v>
      </c>
      <c r="E48" s="87" t="e">
        <f>T48+Y48+AD48+AI48+AN48+AS48+AX48+BH48+BM48+BC48+BR48+BW48+CB48+CG48+CL48+CQ48+CV48+DA48+DF48+DK48+DP48+DU48+DZ48+EE48+EJ48+EO48+ET48+EY48+#REF!+#REF!</f>
        <v>#REF!</v>
      </c>
      <c r="F48" s="13" t="e">
        <f>E48/(#REF!+0.0001)</f>
        <v>#REF!</v>
      </c>
      <c r="G48" s="9">
        <f t="shared" si="10"/>
        <v>0</v>
      </c>
      <c r="H48" s="9">
        <f t="shared" si="11"/>
        <v>0</v>
      </c>
      <c r="I48" s="9">
        <f t="shared" si="12"/>
        <v>0</v>
      </c>
      <c r="J48" s="9">
        <f t="shared" si="13"/>
        <v>0</v>
      </c>
      <c r="K48" s="13" t="e">
        <f>SUM(#REF!,R48,W48,AB48,#REF!,#REF!,AL48,#REF!,BA48,BK48,AV48,BP48,BU48,BZ48,CE48,CJ48,CO48,CT48+CY48+DD48+DI48+DS48)+AG48+AQ48+DN48+DX48+EC48+EH48+EM48+ER48</f>
        <v>#REF!</v>
      </c>
      <c r="L48" s="12">
        <f t="shared" si="14"/>
        <v>0</v>
      </c>
      <c r="M48" s="9">
        <f t="shared" si="15"/>
        <v>0</v>
      </c>
      <c r="N48" s="14"/>
      <c r="O48" s="13"/>
      <c r="P48" s="13"/>
      <c r="Q48" s="13"/>
      <c r="R48" s="13"/>
      <c r="S48" s="14"/>
      <c r="T48" s="13"/>
      <c r="U48" s="13"/>
      <c r="V48" s="13"/>
      <c r="W48" s="13"/>
      <c r="X48" s="14"/>
      <c r="Y48" s="13"/>
      <c r="Z48" s="13"/>
      <c r="AA48" s="13"/>
      <c r="AB48" s="13"/>
      <c r="AC48" s="14"/>
      <c r="AD48" s="13"/>
      <c r="AE48" s="13"/>
      <c r="AF48" s="13"/>
      <c r="AG48" s="13"/>
      <c r="AH48" s="14"/>
      <c r="AI48" s="13"/>
      <c r="AJ48" s="13"/>
      <c r="AK48" s="13"/>
      <c r="AL48" s="13"/>
      <c r="AM48" s="14"/>
      <c r="AN48" s="13"/>
      <c r="AO48" s="13"/>
      <c r="AP48" s="13"/>
      <c r="AQ48" s="13"/>
      <c r="AR48" s="14"/>
      <c r="AS48" s="13"/>
      <c r="AT48" s="13"/>
      <c r="AU48" s="13"/>
      <c r="AV48" s="13"/>
      <c r="AW48" s="14"/>
      <c r="AX48" s="13"/>
      <c r="AY48" s="13"/>
      <c r="AZ48" s="13"/>
      <c r="BA48" s="13"/>
      <c r="BB48" s="14"/>
      <c r="BC48" s="13"/>
      <c r="BD48" s="13"/>
      <c r="BE48" s="13"/>
      <c r="BF48" s="13"/>
      <c r="BG48" s="14"/>
      <c r="BH48" s="13"/>
      <c r="BI48" s="13"/>
      <c r="BJ48" s="13"/>
      <c r="BK48" s="13"/>
      <c r="BL48" s="14"/>
      <c r="BM48" s="13"/>
      <c r="BN48" s="13"/>
      <c r="BO48" s="13"/>
      <c r="BP48" s="13"/>
      <c r="BQ48" s="14"/>
      <c r="BR48" s="13"/>
      <c r="BS48" s="13"/>
      <c r="BT48" s="13"/>
      <c r="BU48" s="13"/>
      <c r="BV48" s="14"/>
      <c r="BW48" s="13"/>
      <c r="BX48" s="13"/>
      <c r="BY48" s="13"/>
      <c r="BZ48" s="13"/>
      <c r="CA48" s="14"/>
      <c r="CB48" s="13"/>
      <c r="CC48" s="13"/>
      <c r="CD48" s="13"/>
      <c r="CE48" s="13"/>
      <c r="CF48" s="14"/>
      <c r="CG48" s="13"/>
      <c r="CH48" s="13"/>
      <c r="CI48" s="13"/>
      <c r="CJ48" s="13"/>
      <c r="CK48" s="14"/>
      <c r="CL48" s="13"/>
      <c r="CM48" s="13"/>
      <c r="CN48" s="13"/>
      <c r="CO48" s="13"/>
      <c r="CP48" s="14"/>
      <c r="CQ48" s="13"/>
      <c r="CR48" s="13"/>
      <c r="CS48" s="13"/>
      <c r="CT48" s="13"/>
      <c r="CU48" s="14"/>
      <c r="CV48" s="13"/>
      <c r="CW48" s="13"/>
      <c r="CX48" s="13"/>
      <c r="CY48" s="13"/>
      <c r="CZ48" s="14"/>
      <c r="DA48" s="13"/>
      <c r="DB48" s="13"/>
      <c r="DC48" s="13"/>
      <c r="DD48" s="13"/>
      <c r="DE48" s="14"/>
      <c r="DF48" s="13"/>
      <c r="DG48" s="13"/>
      <c r="DH48" s="13"/>
      <c r="DI48" s="27"/>
      <c r="DJ48" s="28"/>
      <c r="DK48" s="26"/>
      <c r="DL48" s="26"/>
      <c r="DM48" s="26"/>
      <c r="DN48" s="29"/>
      <c r="DO48" s="14"/>
      <c r="DP48" s="13"/>
      <c r="DQ48" s="13"/>
      <c r="DR48" s="13"/>
      <c r="DS48" s="27"/>
      <c r="DT48" s="28"/>
      <c r="DU48" s="26"/>
      <c r="DV48" s="26"/>
      <c r="DW48" s="26"/>
      <c r="DX48" s="29"/>
      <c r="DY48" s="28"/>
      <c r="DZ48" s="26"/>
      <c r="EA48" s="26"/>
      <c r="EB48" s="26"/>
      <c r="EC48" s="29"/>
      <c r="ED48" s="28"/>
      <c r="EE48" s="26"/>
      <c r="EF48" s="26"/>
      <c r="EG48" s="26"/>
      <c r="EH48" s="29"/>
      <c r="EI48" s="28"/>
      <c r="EJ48" s="26"/>
      <c r="EK48" s="26"/>
      <c r="EL48" s="26"/>
      <c r="EM48" s="29"/>
      <c r="EN48" s="14"/>
      <c r="EO48" s="13"/>
      <c r="EP48" s="13"/>
      <c r="EQ48" s="13"/>
      <c r="ER48" s="30"/>
      <c r="ES48" s="28"/>
      <c r="ET48" s="26"/>
      <c r="EU48" s="26"/>
      <c r="EV48" s="26"/>
      <c r="EW48" s="29"/>
      <c r="EX48" s="28"/>
      <c r="EY48" s="26"/>
      <c r="EZ48" s="26"/>
      <c r="FA48" s="26"/>
      <c r="FB48" s="29"/>
    </row>
    <row r="49" spans="1:238" ht="12.75" hidden="1" customHeight="1" x14ac:dyDescent="0.2">
      <c r="A49" s="75"/>
      <c r="B49" s="25" t="s">
        <v>126</v>
      </c>
      <c r="C49" s="9" t="e">
        <f>VLOOKUP(B49,'PRESENZE ALLENAMENTI'!$D$4:$F$57,2,0)</f>
        <v>#N/A</v>
      </c>
      <c r="D49" s="13" t="e">
        <f>E49/C49</f>
        <v>#REF!</v>
      </c>
      <c r="E49" s="87" t="e">
        <f>T49+Y49+AD49+AI49+AN49+AS49+AX49+BH49+BM49+BC49+BR49+BW49+CB49+CG49+CL49+CQ49+CV49+DA49+DF49+DK49+DP49+DU49+DZ49+EE49+EJ49+EO49+ET49+EY49+#REF!+#REF!</f>
        <v>#REF!</v>
      </c>
      <c r="F49" s="13" t="e">
        <f>E49/(#REF!+0.0001)</f>
        <v>#REF!</v>
      </c>
      <c r="G49" s="9">
        <f t="shared" si="10"/>
        <v>0</v>
      </c>
      <c r="H49" s="9">
        <f t="shared" si="11"/>
        <v>0</v>
      </c>
      <c r="I49" s="9">
        <f t="shared" si="12"/>
        <v>0</v>
      </c>
      <c r="J49" s="9">
        <f t="shared" si="13"/>
        <v>0</v>
      </c>
      <c r="K49" s="13" t="e">
        <f>SUM(#REF!,R49,W49,AB49,#REF!,#REF!,AL49,#REF!,BA49,BK49,AV49,BP49,BU49,BZ49,CE49,CJ49,CO49,CT49+CY49+DD49+DI49+DS49)+AG49+AQ49+DN49+DX49+EC49+EH49+EM49+ER49</f>
        <v>#REF!</v>
      </c>
      <c r="L49" s="12">
        <f t="shared" si="14"/>
        <v>0</v>
      </c>
      <c r="M49" s="9">
        <f t="shared" si="15"/>
        <v>0</v>
      </c>
      <c r="N49" s="14"/>
      <c r="O49" s="13"/>
      <c r="P49" s="13"/>
      <c r="Q49" s="13"/>
      <c r="R49" s="13"/>
      <c r="S49" s="14"/>
      <c r="T49" s="13"/>
      <c r="U49" s="13"/>
      <c r="V49" s="13"/>
      <c r="W49" s="13"/>
      <c r="X49" s="14"/>
      <c r="Y49" s="13"/>
      <c r="Z49" s="13"/>
      <c r="AA49" s="13"/>
      <c r="AB49" s="13"/>
      <c r="AC49" s="14"/>
      <c r="AD49" s="13"/>
      <c r="AE49" s="13"/>
      <c r="AF49" s="13"/>
      <c r="AG49" s="13"/>
      <c r="AH49" s="14"/>
      <c r="AI49" s="13"/>
      <c r="AJ49" s="13"/>
      <c r="AK49" s="13"/>
      <c r="AL49" s="13"/>
      <c r="AM49" s="14"/>
      <c r="AN49" s="13"/>
      <c r="AO49" s="13"/>
      <c r="AP49" s="13"/>
      <c r="AQ49" s="13"/>
      <c r="AR49" s="14"/>
      <c r="AS49" s="13"/>
      <c r="AT49" s="13"/>
      <c r="AU49" s="13"/>
      <c r="AV49" s="13"/>
      <c r="AW49" s="14"/>
      <c r="AX49" s="13"/>
      <c r="AY49" s="13"/>
      <c r="AZ49" s="13"/>
      <c r="BA49" s="13"/>
      <c r="BB49" s="14"/>
      <c r="BC49" s="13"/>
      <c r="BD49" s="13"/>
      <c r="BE49" s="13"/>
      <c r="BF49" s="13"/>
      <c r="BG49" s="14"/>
      <c r="BH49" s="13"/>
      <c r="BI49" s="13"/>
      <c r="BJ49" s="13"/>
      <c r="BK49" s="13"/>
      <c r="BL49" s="14"/>
      <c r="BM49" s="13"/>
      <c r="BN49" s="13"/>
      <c r="BO49" s="13"/>
      <c r="BP49" s="13"/>
      <c r="BQ49" s="14"/>
      <c r="BR49" s="13"/>
      <c r="BS49" s="13"/>
      <c r="BT49" s="13"/>
      <c r="BU49" s="13"/>
      <c r="BV49" s="14"/>
      <c r="BW49" s="13"/>
      <c r="BX49" s="13"/>
      <c r="BY49" s="13"/>
      <c r="BZ49" s="13"/>
      <c r="CA49" s="14"/>
      <c r="CB49" s="13"/>
      <c r="CC49" s="13"/>
      <c r="CD49" s="13"/>
      <c r="CE49" s="13"/>
      <c r="CF49" s="14"/>
      <c r="CG49" s="13"/>
      <c r="CH49" s="13"/>
      <c r="CI49" s="13"/>
      <c r="CJ49" s="13"/>
      <c r="CK49" s="14"/>
      <c r="CL49" s="13"/>
      <c r="CM49" s="13"/>
      <c r="CN49" s="13"/>
      <c r="CO49" s="13"/>
      <c r="CP49" s="14"/>
      <c r="CQ49" s="13"/>
      <c r="CR49" s="13"/>
      <c r="CS49" s="13"/>
      <c r="CT49" s="13"/>
      <c r="CU49" s="14"/>
      <c r="CV49" s="13"/>
      <c r="CW49" s="13"/>
      <c r="CX49" s="13"/>
      <c r="CY49" s="13"/>
      <c r="CZ49" s="14"/>
      <c r="DA49" s="13"/>
      <c r="DB49" s="13"/>
      <c r="DC49" s="13"/>
      <c r="DD49" s="13"/>
      <c r="DE49" s="14"/>
      <c r="DF49" s="13"/>
      <c r="DG49" s="13"/>
      <c r="DH49" s="13"/>
      <c r="DI49" s="27"/>
      <c r="DJ49" s="28"/>
      <c r="DK49" s="26"/>
      <c r="DL49" s="26"/>
      <c r="DM49" s="26"/>
      <c r="DN49" s="29"/>
      <c r="DO49" s="14"/>
      <c r="DP49" s="13"/>
      <c r="DQ49" s="13"/>
      <c r="DR49" s="13"/>
      <c r="DS49" s="27"/>
      <c r="DT49" s="28"/>
      <c r="DU49" s="26"/>
      <c r="DV49" s="26"/>
      <c r="DW49" s="26"/>
      <c r="DX49" s="29"/>
      <c r="DY49" s="28"/>
      <c r="DZ49" s="26"/>
      <c r="EA49" s="26"/>
      <c r="EB49" s="26"/>
      <c r="EC49" s="29"/>
      <c r="ED49" s="28"/>
      <c r="EE49" s="26"/>
      <c r="EF49" s="26"/>
      <c r="EG49" s="26"/>
      <c r="EH49" s="29"/>
      <c r="EI49" s="28"/>
      <c r="EJ49" s="26"/>
      <c r="EK49" s="26"/>
      <c r="EL49" s="26"/>
      <c r="EM49" s="29"/>
      <c r="EN49" s="14"/>
      <c r="EO49" s="13"/>
      <c r="EP49" s="13"/>
      <c r="EQ49" s="13"/>
      <c r="ER49" s="30"/>
      <c r="ES49" s="28"/>
      <c r="ET49" s="26"/>
      <c r="EU49" s="26"/>
      <c r="EV49" s="26"/>
      <c r="EW49" s="29"/>
      <c r="EX49" s="28"/>
      <c r="EY49" s="26"/>
      <c r="EZ49" s="26"/>
      <c r="FA49" s="26"/>
      <c r="FB49" s="29"/>
    </row>
    <row r="50" spans="1:238" ht="12.75" hidden="1" customHeight="1" x14ac:dyDescent="0.2">
      <c r="A50" s="75" t="s">
        <v>152</v>
      </c>
      <c r="B50" s="25" t="s">
        <v>102</v>
      </c>
      <c r="C50" s="9">
        <f>VLOOKUP(B50,'PRESENZE ALLENAMENTI'!$D$4:$F$57,2,0)</f>
        <v>0</v>
      </c>
      <c r="D50" s="13" t="e">
        <f>E50/C50</f>
        <v>#REF!</v>
      </c>
      <c r="E50" s="87" t="e">
        <f>T50+Y50+AD50+AI50+AN50+AS50+AX50+BH50+BM50+BC50+BR50+BW50+CB50+CG50+CL50+CQ50+CV50+DA50+DF50+DK50+DP50+DU50+DZ50+EE50+EJ50+EO50+ET50+EY50+#REF!+#REF!</f>
        <v>#REF!</v>
      </c>
      <c r="F50" s="13" t="e">
        <f>E50/(#REF!+0.0001)</f>
        <v>#REF!</v>
      </c>
      <c r="G50" s="9">
        <f t="shared" si="10"/>
        <v>0</v>
      </c>
      <c r="H50" s="9">
        <f t="shared" si="11"/>
        <v>0</v>
      </c>
      <c r="I50" s="9">
        <f t="shared" si="12"/>
        <v>0</v>
      </c>
      <c r="J50" s="9">
        <f t="shared" si="13"/>
        <v>0</v>
      </c>
      <c r="K50" s="13" t="e">
        <f>SUM(#REF!,R50,W50,AB50,#REF!,#REF!,AL50,#REF!,BA50,BK50,AV50,BP50,BU50,BZ50,CE50,CJ50,CO50,CT50+CY50+DD50+DI50+DS50)+AG50+AQ50+DN50+DX50+EC50+EH50+EM50+ER50</f>
        <v>#REF!</v>
      </c>
      <c r="L50" s="12">
        <f t="shared" si="14"/>
        <v>0</v>
      </c>
      <c r="M50" s="9">
        <f t="shared" si="15"/>
        <v>0</v>
      </c>
      <c r="N50" s="14"/>
      <c r="O50" s="13"/>
      <c r="P50" s="13"/>
      <c r="Q50" s="13"/>
      <c r="R50" s="13"/>
      <c r="S50" s="14"/>
      <c r="T50" s="13"/>
      <c r="U50" s="13"/>
      <c r="V50" s="13"/>
      <c r="W50" s="13"/>
      <c r="X50" s="14"/>
      <c r="Y50" s="13"/>
      <c r="Z50" s="13"/>
      <c r="AA50" s="13"/>
      <c r="AB50" s="13"/>
      <c r="AC50" s="14"/>
      <c r="AD50" s="13"/>
      <c r="AE50" s="13"/>
      <c r="AF50" s="13"/>
      <c r="AG50" s="13"/>
      <c r="AH50" s="14"/>
      <c r="AI50" s="13"/>
      <c r="AJ50" s="13"/>
      <c r="AK50" s="13"/>
      <c r="AL50" s="13"/>
      <c r="AM50" s="14"/>
      <c r="AN50" s="13"/>
      <c r="AO50" s="13"/>
      <c r="AP50" s="13"/>
      <c r="AQ50" s="13"/>
      <c r="AR50" s="14"/>
      <c r="AS50" s="13"/>
      <c r="AT50" s="13"/>
      <c r="AU50" s="13"/>
      <c r="AV50" s="13"/>
      <c r="AW50" s="14"/>
      <c r="AX50" s="13"/>
      <c r="AY50" s="13"/>
      <c r="AZ50" s="13"/>
      <c r="BA50" s="13"/>
      <c r="BB50" s="14"/>
      <c r="BC50" s="13"/>
      <c r="BD50" s="13"/>
      <c r="BE50" s="13"/>
      <c r="BF50" s="13"/>
      <c r="BG50" s="14"/>
      <c r="BH50" s="13"/>
      <c r="BI50" s="13"/>
      <c r="BJ50" s="13"/>
      <c r="BK50" s="13"/>
      <c r="BL50" s="14"/>
      <c r="BM50" s="13"/>
      <c r="BN50" s="13"/>
      <c r="BO50" s="13"/>
      <c r="BP50" s="13"/>
      <c r="BQ50" s="14"/>
      <c r="BR50" s="13"/>
      <c r="BS50" s="13"/>
      <c r="BT50" s="13"/>
      <c r="BU50" s="13"/>
      <c r="BV50" s="14"/>
      <c r="BW50" s="13"/>
      <c r="BX50" s="13"/>
      <c r="BY50" s="13"/>
      <c r="BZ50" s="13"/>
      <c r="CA50" s="14"/>
      <c r="CB50" s="13"/>
      <c r="CC50" s="13"/>
      <c r="CD50" s="13"/>
      <c r="CE50" s="13"/>
      <c r="CF50" s="14"/>
      <c r="CG50" s="13"/>
      <c r="CH50" s="13"/>
      <c r="CI50" s="13"/>
      <c r="CJ50" s="13"/>
      <c r="CK50" s="14"/>
      <c r="CL50" s="13"/>
      <c r="CM50" s="13"/>
      <c r="CN50" s="13"/>
      <c r="CO50" s="13"/>
      <c r="CP50" s="14"/>
      <c r="CQ50" s="13"/>
      <c r="CR50" s="13"/>
      <c r="CS50" s="13"/>
      <c r="CT50" s="13"/>
      <c r="CU50" s="14"/>
      <c r="CV50" s="13"/>
      <c r="CW50" s="13"/>
      <c r="CX50" s="13"/>
      <c r="CY50" s="13"/>
      <c r="CZ50" s="14"/>
      <c r="DA50" s="13"/>
      <c r="DB50" s="13"/>
      <c r="DC50" s="13"/>
      <c r="DD50" s="13"/>
      <c r="DE50" s="14"/>
      <c r="DF50" s="13"/>
      <c r="DG50" s="13"/>
      <c r="DH50" s="13"/>
      <c r="DI50" s="27"/>
      <c r="DJ50" s="28"/>
      <c r="DK50" s="26"/>
      <c r="DL50" s="26"/>
      <c r="DM50" s="26"/>
      <c r="DN50" s="29"/>
      <c r="DO50" s="14"/>
      <c r="DP50" s="13"/>
      <c r="DQ50" s="13"/>
      <c r="DR50" s="13"/>
      <c r="DS50" s="27"/>
      <c r="DT50" s="28"/>
      <c r="DU50" s="26"/>
      <c r="DV50" s="26"/>
      <c r="DW50" s="26"/>
      <c r="DX50" s="29"/>
      <c r="DY50" s="28"/>
      <c r="DZ50" s="26"/>
      <c r="EA50" s="26"/>
      <c r="EB50" s="26"/>
      <c r="EC50" s="29"/>
      <c r="ED50" s="28"/>
      <c r="EE50" s="26"/>
      <c r="EF50" s="26"/>
      <c r="EG50" s="26"/>
      <c r="EH50" s="29"/>
      <c r="EI50" s="28"/>
      <c r="EJ50" s="26"/>
      <c r="EK50" s="26"/>
      <c r="EL50" s="26"/>
      <c r="EM50" s="29"/>
      <c r="EN50" s="14"/>
      <c r="EO50" s="13"/>
      <c r="EP50" s="13"/>
      <c r="EQ50" s="13"/>
      <c r="ER50" s="30"/>
      <c r="ES50" s="28"/>
      <c r="ET50" s="26"/>
      <c r="EU50" s="26"/>
      <c r="EV50" s="26"/>
      <c r="EW50" s="29"/>
      <c r="EX50" s="28"/>
      <c r="EY50" s="26"/>
      <c r="EZ50" s="26"/>
      <c r="FA50" s="26"/>
      <c r="FB50" s="29"/>
    </row>
    <row r="51" spans="1:238" ht="15" customHeight="1" thickBot="1" x14ac:dyDescent="0.25">
      <c r="A51" s="11"/>
      <c r="B51" s="15"/>
      <c r="C51" s="11"/>
      <c r="E51" s="20"/>
      <c r="G51" s="11"/>
      <c r="H51" s="11"/>
      <c r="I51" s="11"/>
      <c r="J51" s="97" t="s">
        <v>155</v>
      </c>
      <c r="K51" s="21">
        <f>SUM(K9:K43)</f>
        <v>52</v>
      </c>
      <c r="L51" s="230"/>
      <c r="M51" s="21" t="s">
        <v>125</v>
      </c>
      <c r="N51" s="31">
        <f>COUNTIF(N8:N46,"T")+COUNTIF(N8:N46,"S")+COUNTIF(N8:N46,"TS")+COUNTIF(N8:N46,"p")</f>
        <v>16</v>
      </c>
      <c r="O51" s="237" t="s">
        <v>92</v>
      </c>
      <c r="P51" s="238"/>
      <c r="Q51" s="238"/>
      <c r="R51" s="239"/>
      <c r="S51" s="31">
        <f>COUNTIF(S8:S46,"T")+COUNTIF(S8:S46,"S")+COUNTIF(S8:S46,"TS")+COUNTIF(S8:S46,"p")</f>
        <v>16</v>
      </c>
      <c r="T51" s="237" t="s">
        <v>92</v>
      </c>
      <c r="U51" s="238"/>
      <c r="V51" s="238"/>
      <c r="W51" s="239"/>
      <c r="X51" s="31">
        <f>COUNTIF(X8:X46,"T")+COUNTIF(X8:X46,"S")+COUNTIF(X8:X46,"TS")+COUNTIF(X8:X46,"p")</f>
        <v>17</v>
      </c>
      <c r="Y51" s="237" t="s">
        <v>92</v>
      </c>
      <c r="Z51" s="238"/>
      <c r="AA51" s="238"/>
      <c r="AB51" s="239"/>
      <c r="AC51" s="31">
        <f>COUNTIF(AC8:AC46,"T")+COUNTIF(AC8:AC46,"S")+COUNTIF(AC8:AC46,"TS")+COUNTIF(AC8:AC46,"p")</f>
        <v>16</v>
      </c>
      <c r="AD51" s="237" t="s">
        <v>92</v>
      </c>
      <c r="AE51" s="238"/>
      <c r="AF51" s="238"/>
      <c r="AG51" s="239"/>
      <c r="AH51" s="31">
        <f>COUNTIF(AH8:AH46,"T")+COUNTIF(AH8:AH46,"S")+COUNTIF(AH8:AH46,"TS")+COUNTIF(AH8:AH46,"p")+COUNTIF(AH8:AH46,"d")</f>
        <v>16</v>
      </c>
      <c r="AI51" s="237" t="s">
        <v>92</v>
      </c>
      <c r="AJ51" s="238"/>
      <c r="AK51" s="238"/>
      <c r="AL51" s="239"/>
      <c r="AM51" s="31">
        <f>COUNTIF(AM8:AM46,"T")+COUNTIF(AM8:AM46,"S")+COUNTIF(AM8:AM46,"TS")+COUNTIF(AM8:AM46,"p")+COUNTIF(AM8:AM46,"d")</f>
        <v>16</v>
      </c>
      <c r="AN51" s="237" t="s">
        <v>92</v>
      </c>
      <c r="AO51" s="238"/>
      <c r="AP51" s="238"/>
      <c r="AQ51" s="239"/>
      <c r="AR51" s="31">
        <f>COUNTIF(AR8:AR46,"T")+COUNTIF(AR8:AR46,"S")+COUNTIF(AR8:AR46,"TS")+COUNTIF(AR8:AR46,"p")+COUNTIF(AR8:AR46,"d")</f>
        <v>16</v>
      </c>
      <c r="AS51" s="237" t="s">
        <v>92</v>
      </c>
      <c r="AT51" s="238"/>
      <c r="AU51" s="238"/>
      <c r="AV51" s="239"/>
      <c r="AW51" s="31">
        <f>COUNTIF(AW8:AW46,"T")+COUNTIF(AW8:AW46,"S")+COUNTIF(AW8:AW46,"TS")+COUNTIF(AW8:AW46,"p")+COUNTIF(AW8:AW46,"d")</f>
        <v>0</v>
      </c>
      <c r="AX51" s="237" t="s">
        <v>92</v>
      </c>
      <c r="AY51" s="238"/>
      <c r="AZ51" s="238"/>
      <c r="BA51" s="239"/>
      <c r="BB51" s="31">
        <f>COUNTIF(BB8:BB46,"T")+COUNTIF(BB8:BB46,"S")+COUNTIF(BB8:BB46,"TS")+COUNTIF(BB8:BB46,"p")+COUNTIF(BB8:BB46,"d")</f>
        <v>16</v>
      </c>
      <c r="BC51" s="237" t="s">
        <v>92</v>
      </c>
      <c r="BD51" s="238"/>
      <c r="BE51" s="238"/>
      <c r="BF51" s="239"/>
      <c r="BG51" s="31">
        <f>COUNTIF(BG8:BG46,"T")+COUNTIF(BG8:BG46,"S")+COUNTIF(BG8:BG46,"TS")+COUNTIF(BG8:BG46,"p")+COUNTIF(BG8:BG46,"d")</f>
        <v>16</v>
      </c>
      <c r="BH51" s="237" t="s">
        <v>92</v>
      </c>
      <c r="BI51" s="238"/>
      <c r="BJ51" s="238"/>
      <c r="BK51" s="239"/>
      <c r="BL51" s="31">
        <f>COUNTIF(BL8:BL46,"T")+COUNTIF(BL8:BL46,"S")+COUNTIF(BL8:BL46,"TS")+COUNTIF(BL8:BL46,"p")+COUNTIF(BL8:BL46,"d")</f>
        <v>15</v>
      </c>
      <c r="BM51" s="237" t="s">
        <v>92</v>
      </c>
      <c r="BN51" s="238"/>
      <c r="BO51" s="238"/>
      <c r="BP51" s="239"/>
      <c r="BQ51" s="31">
        <f>COUNTIF(BQ8:BQ46,"T")+COUNTIF(BQ8:BQ46,"S")+COUNTIF(BQ8:BQ46,"TS")+COUNTIF(BQ8:BQ46,"p")+COUNTIF(BQ8:BQ46,"d")</f>
        <v>15</v>
      </c>
      <c r="BR51" s="237" t="s">
        <v>92</v>
      </c>
      <c r="BS51" s="238"/>
      <c r="BT51" s="238"/>
      <c r="BU51" s="239"/>
      <c r="BV51" s="31">
        <f>COUNTIF(BV8:BV46,"T")+COUNTIF(BV8:BV46,"S")+COUNTIF(BV8:BV46,"TS")+COUNTIF(BV8:BV46,"p")+COUNTIF(BV8:BV46,"d")</f>
        <v>15</v>
      </c>
      <c r="BW51" s="237" t="s">
        <v>92</v>
      </c>
      <c r="BX51" s="238"/>
      <c r="BY51" s="238"/>
      <c r="BZ51" s="239"/>
      <c r="CA51" s="31">
        <f>COUNTIF(CA8:CA46,"T")+COUNTIF(CA8:CA46,"S")+COUNTIF(CA8:CA46,"TS")+COUNTIF(CA8:CA46,"p")+COUNTIF(CA8:CA46,"d")</f>
        <v>16</v>
      </c>
      <c r="CB51" s="237" t="s">
        <v>92</v>
      </c>
      <c r="CC51" s="238"/>
      <c r="CD51" s="238"/>
      <c r="CE51" s="239"/>
      <c r="CF51" s="31">
        <f>COUNTIF(CF8:CF46,"T")+COUNTIF(CF8:CF46,"S")+COUNTIF(CF8:CF46,"TS")+COUNTIF(CF8:CF46,"p")+COUNTIF(CF8:CF46,"d")</f>
        <v>15</v>
      </c>
      <c r="CG51" s="237" t="s">
        <v>92</v>
      </c>
      <c r="CH51" s="238"/>
      <c r="CI51" s="238"/>
      <c r="CJ51" s="239"/>
      <c r="CK51" s="31">
        <f>COUNTIF(CK8:CK46,"T")+COUNTIF(CK8:CK46,"S")+COUNTIF(CK8:CK46,"TS")+COUNTIF(CK8:CK46,"p")+COUNTIF(CK8:CK46,"d")</f>
        <v>16</v>
      </c>
      <c r="CL51" s="237" t="s">
        <v>92</v>
      </c>
      <c r="CM51" s="238"/>
      <c r="CN51" s="238"/>
      <c r="CO51" s="239"/>
      <c r="CP51" s="31">
        <f>COUNTIF(CP8:CP46,"T")+COUNTIF(CP8:CP46,"S")+COUNTIF(CP8:CP46,"TS")+COUNTIF(CP8:CP46,"p")+COUNTIF(CP8:CP46,"d")</f>
        <v>16</v>
      </c>
      <c r="CQ51" s="237" t="s">
        <v>92</v>
      </c>
      <c r="CR51" s="238"/>
      <c r="CS51" s="238"/>
      <c r="CT51" s="239"/>
      <c r="CU51" s="31">
        <f>COUNTIF(CU6:CU46,"T")+COUNTIF(CU8:CU46,"S")+COUNTIF(CU8:CU46,"TS")+COUNTIF(CU8:CU46,"p")+COUNTIF(CU8:CU46,"d")</f>
        <v>15</v>
      </c>
      <c r="CV51" s="237" t="s">
        <v>92</v>
      </c>
      <c r="CW51" s="238"/>
      <c r="CX51" s="238"/>
      <c r="CY51" s="239"/>
      <c r="CZ51" s="31">
        <f>COUNTIF(CZ6:CZ46,"T")+COUNTIF(CZ8:CZ46,"S")+COUNTIF(CZ8:CZ46,"TS")+COUNTIF(CZ8:CZ46,"p")+COUNTIF(CZ8:CZ46,"d")</f>
        <v>15</v>
      </c>
      <c r="DA51" s="237" t="s">
        <v>92</v>
      </c>
      <c r="DB51" s="238"/>
      <c r="DC51" s="238"/>
      <c r="DD51" s="239"/>
      <c r="DE51" s="31">
        <f>COUNTIF(DE6:DE46,"T")+COUNTIF(DE8:DE46,"S")+COUNTIF(DE8:DE46,"TS")+COUNTIF(DE8:DE46,"p")+COUNTIF(DE8:DE46,"d")</f>
        <v>11</v>
      </c>
      <c r="DF51" s="237" t="s">
        <v>92</v>
      </c>
      <c r="DG51" s="238"/>
      <c r="DH51" s="238"/>
      <c r="DI51" s="239"/>
      <c r="DJ51" s="31">
        <f>COUNTIF(DJ6:DJ46,"T")+COUNTIF(DJ8:DJ46,"S")+COUNTIF(DJ8:DJ46,"TS")+COUNTIF(DJ8:DJ46,"p")+COUNTIF(DJ8:DJ46,"d")</f>
        <v>15</v>
      </c>
      <c r="DK51" s="237" t="s">
        <v>92</v>
      </c>
      <c r="DL51" s="238"/>
      <c r="DM51" s="238"/>
      <c r="DN51" s="239"/>
      <c r="DO51" s="31">
        <f>COUNTIF(DO6:DO46,"T")+COUNTIF(DO8:DO46,"S")+COUNTIF(DO8:DO46,"TS")+COUNTIF(DO8:DO46,"p")+COUNTIF(DO8:DO46,"d")</f>
        <v>16</v>
      </c>
      <c r="DP51" s="237" t="s">
        <v>92</v>
      </c>
      <c r="DQ51" s="238"/>
      <c r="DR51" s="238"/>
      <c r="DS51" s="239"/>
      <c r="DT51" s="31">
        <f>COUNTIF(DT6:DT46,"T")+COUNTIF(DT8:DT46,"S")+COUNTIF(DT8:DT46,"TS")+COUNTIF(DT8:DT46,"p")+COUNTIF(DT8:DT46,"d")</f>
        <v>16</v>
      </c>
      <c r="DU51" s="237" t="s">
        <v>92</v>
      </c>
      <c r="DV51" s="238"/>
      <c r="DW51" s="238"/>
      <c r="DX51" s="239"/>
      <c r="DY51" s="31">
        <f>COUNTIF(DY6:DY46,"T")+COUNTIF(DY8:DY46,"S")+COUNTIF(DY8:DY46,"TS")+COUNTIF(DY8:DY46,"p")+COUNTIF(DY8:DY46,"d")</f>
        <v>15</v>
      </c>
      <c r="DZ51" s="237" t="s">
        <v>92</v>
      </c>
      <c r="EA51" s="238"/>
      <c r="EB51" s="238"/>
      <c r="EC51" s="239"/>
      <c r="ED51" s="31">
        <f>COUNTIF(ED6:ED46,"T")+COUNTIF(ED8:ED46,"S")+COUNTIF(ED8:ED46,"TS")+COUNTIF(ED8:ED46,"p")+COUNTIF(ED8:ED46,"d")</f>
        <v>14</v>
      </c>
      <c r="EE51" s="237" t="s">
        <v>92</v>
      </c>
      <c r="EF51" s="238"/>
      <c r="EG51" s="238"/>
      <c r="EH51" s="239"/>
      <c r="EI51" s="31">
        <f>COUNTIF(EI6:EI46,"T")+COUNTIF(EI8:EI46,"S")+COUNTIF(EI8:EI46,"TS")+COUNTIF(EI8:EI46,"p")+COUNTIF(EI8:EI46,"d")</f>
        <v>13</v>
      </c>
      <c r="EJ51" s="237" t="s">
        <v>92</v>
      </c>
      <c r="EK51" s="238"/>
      <c r="EL51" s="238"/>
      <c r="EM51" s="239"/>
      <c r="EN51" s="31">
        <f>COUNTIF(EN8:EN46,"T")+COUNTIF(EN8:EN46,"S")+COUNTIF(EN8:EN46,"TS")+COUNTIF(EN8:EN46,"p")+COUNTIF(EN8:EN46,"d")</f>
        <v>14</v>
      </c>
      <c r="EO51" s="237" t="s">
        <v>92</v>
      </c>
      <c r="EP51" s="238"/>
      <c r="EQ51" s="238"/>
      <c r="ER51" s="239"/>
      <c r="ES51" s="31">
        <f>COUNTIF(ES8:ES46,"T")+COUNTIF(ES8:ES46,"S")+COUNTIF(ES8:ES46,"TS")+COUNTIF(ES8:ES46,"p")+COUNTIF(ES8:ES46,"d")</f>
        <v>15</v>
      </c>
      <c r="ET51" s="237" t="s">
        <v>92</v>
      </c>
      <c r="EU51" s="238"/>
      <c r="EV51" s="238"/>
      <c r="EW51" s="239"/>
      <c r="EX51" s="31">
        <f>COUNTIF(EX8:EX46,"T")+COUNTIF(EX8:EX46,"S")+COUNTIF(EX8:EX46,"TS")+COUNTIF(EX8:EX46,"p")+COUNTIF(EX8:EX46,"d")</f>
        <v>12</v>
      </c>
      <c r="EY51" s="237" t="s">
        <v>92</v>
      </c>
      <c r="EZ51" s="238"/>
      <c r="FA51" s="238"/>
      <c r="FB51" s="239"/>
    </row>
    <row r="52" spans="1:238" ht="15.75" customHeight="1" x14ac:dyDescent="0.2">
      <c r="A52" s="41"/>
      <c r="C52" s="41"/>
      <c r="D52" s="42"/>
      <c r="E52" s="42"/>
      <c r="F52" s="42"/>
      <c r="G52" s="41"/>
      <c r="H52" s="41"/>
      <c r="I52" s="41"/>
      <c r="J52" s="97" t="s">
        <v>156</v>
      </c>
      <c r="K52" s="21">
        <f>SUM(K6:K8)</f>
        <v>12</v>
      </c>
      <c r="L52" s="229"/>
      <c r="M52" s="41"/>
      <c r="N52" s="6"/>
      <c r="O52" s="6"/>
      <c r="P52" s="6"/>
      <c r="S52" s="6"/>
      <c r="T52" s="6"/>
      <c r="U52" s="6"/>
      <c r="X52" s="6"/>
      <c r="Y52" s="6"/>
      <c r="Z52" s="6"/>
      <c r="AH52" s="6"/>
      <c r="AI52" s="6"/>
      <c r="AJ52" s="6"/>
      <c r="AM52" s="6"/>
      <c r="AN52" s="6"/>
      <c r="AO52" s="6"/>
      <c r="AR52" s="6"/>
      <c r="AS52" s="6"/>
      <c r="AT52" s="6"/>
      <c r="AW52" s="6"/>
      <c r="AX52" s="6"/>
      <c r="AY52" s="6"/>
      <c r="BB52" s="6"/>
      <c r="BC52" s="6"/>
      <c r="BD52" s="6"/>
      <c r="BG52" s="6"/>
      <c r="BH52" s="6"/>
      <c r="BI52" s="6"/>
      <c r="BL52" s="6"/>
      <c r="BM52" s="6"/>
      <c r="BN52" s="6"/>
      <c r="BQ52" s="6"/>
      <c r="BR52" s="6"/>
      <c r="BS52" s="6"/>
      <c r="BV52" s="6"/>
      <c r="BW52" s="6"/>
      <c r="BX52" s="6"/>
      <c r="CA52" s="6"/>
      <c r="CB52" s="6"/>
      <c r="CC52" s="6"/>
      <c r="CF52" s="138"/>
      <c r="CG52" s="6"/>
      <c r="CH52" s="6"/>
      <c r="CK52" s="6"/>
      <c r="CL52" s="6"/>
      <c r="CM52" s="6"/>
      <c r="CP52" s="6"/>
      <c r="CQ52" s="6"/>
      <c r="CR52" s="6"/>
      <c r="CU52" s="6"/>
      <c r="CV52" s="6"/>
      <c r="CW52" s="6"/>
      <c r="CZ52" s="6"/>
      <c r="DA52" s="6"/>
      <c r="DB52" s="6"/>
      <c r="DE52" s="6"/>
      <c r="DF52" s="6"/>
      <c r="DG52" s="6"/>
      <c r="DO52" s="6"/>
      <c r="DP52" s="6"/>
      <c r="DQ52" s="6"/>
    </row>
    <row r="53" spans="1:238" ht="409.5" customHeight="1" x14ac:dyDescent="0.2">
      <c r="J53" s="130"/>
      <c r="K53" s="130"/>
      <c r="N53" s="240" t="s">
        <v>403</v>
      </c>
      <c r="O53" s="241"/>
      <c r="P53" s="241"/>
      <c r="Q53" s="241"/>
      <c r="R53" s="242"/>
      <c r="S53" s="240" t="s">
        <v>504</v>
      </c>
      <c r="T53" s="241"/>
      <c r="U53" s="241"/>
      <c r="V53" s="241"/>
      <c r="W53" s="242"/>
      <c r="X53" s="240" t="s">
        <v>511</v>
      </c>
      <c r="Y53" s="241"/>
      <c r="Z53" s="241"/>
      <c r="AA53" s="241"/>
      <c r="AB53" s="242"/>
      <c r="AC53" s="240" t="s">
        <v>522</v>
      </c>
      <c r="AD53" s="241"/>
      <c r="AE53" s="241"/>
      <c r="AF53" s="241"/>
      <c r="AG53" s="242"/>
      <c r="AH53" s="240" t="s">
        <v>528</v>
      </c>
      <c r="AI53" s="241"/>
      <c r="AJ53" s="241"/>
      <c r="AK53" s="241"/>
      <c r="AL53" s="242"/>
      <c r="AM53" s="240" t="s">
        <v>540</v>
      </c>
      <c r="AN53" s="241"/>
      <c r="AO53" s="241"/>
      <c r="AP53" s="241"/>
      <c r="AQ53" s="242"/>
      <c r="AR53" s="240" t="s">
        <v>547</v>
      </c>
      <c r="AS53" s="241"/>
      <c r="AT53" s="241"/>
      <c r="AU53" s="241"/>
      <c r="AV53" s="242"/>
      <c r="AW53" s="240" t="s">
        <v>552</v>
      </c>
      <c r="AX53" s="241"/>
      <c r="AY53" s="241"/>
      <c r="AZ53" s="241"/>
      <c r="BA53" s="242"/>
      <c r="BB53" s="240" t="s">
        <v>560</v>
      </c>
      <c r="BC53" s="241"/>
      <c r="BD53" s="241"/>
      <c r="BE53" s="241"/>
      <c r="BF53" s="242"/>
      <c r="BG53" s="240" t="s">
        <v>565</v>
      </c>
      <c r="BH53" s="241"/>
      <c r="BI53" s="241"/>
      <c r="BJ53" s="241"/>
      <c r="BK53" s="242"/>
      <c r="BL53" s="240" t="s">
        <v>582</v>
      </c>
      <c r="BM53" s="241"/>
      <c r="BN53" s="241"/>
      <c r="BO53" s="241"/>
      <c r="BP53" s="242"/>
      <c r="BQ53" s="240" t="s">
        <v>590</v>
      </c>
      <c r="BR53" s="241"/>
      <c r="BS53" s="241"/>
      <c r="BT53" s="241"/>
      <c r="BU53" s="242"/>
      <c r="BV53" s="240" t="s">
        <v>593</v>
      </c>
      <c r="BW53" s="241"/>
      <c r="BX53" s="241"/>
      <c r="BY53" s="241"/>
      <c r="BZ53" s="242"/>
      <c r="CA53" s="240" t="s">
        <v>599</v>
      </c>
      <c r="CB53" s="241"/>
      <c r="CC53" s="241"/>
      <c r="CD53" s="241"/>
      <c r="CE53" s="242"/>
      <c r="CF53" s="240" t="s">
        <v>606</v>
      </c>
      <c r="CG53" s="241"/>
      <c r="CH53" s="241"/>
      <c r="CI53" s="241"/>
      <c r="CJ53" s="242"/>
      <c r="CK53" s="240" t="s">
        <v>48</v>
      </c>
      <c r="CL53" s="241"/>
      <c r="CM53" s="241"/>
      <c r="CN53" s="241"/>
      <c r="CO53" s="242"/>
      <c r="CP53" s="240" t="s">
        <v>54</v>
      </c>
      <c r="CQ53" s="241"/>
      <c r="CR53" s="241"/>
      <c r="CS53" s="241"/>
      <c r="CT53" s="242"/>
      <c r="CU53" s="240" t="s">
        <v>620</v>
      </c>
      <c r="CV53" s="241"/>
      <c r="CW53" s="241"/>
      <c r="CX53" s="241"/>
      <c r="CY53" s="242"/>
      <c r="CZ53" s="240" t="s">
        <v>1</v>
      </c>
      <c r="DA53" s="241"/>
      <c r="DB53" s="241"/>
      <c r="DC53" s="241"/>
      <c r="DD53" s="242"/>
      <c r="DE53" s="240" t="s">
        <v>6</v>
      </c>
      <c r="DF53" s="241"/>
      <c r="DG53" s="241"/>
      <c r="DH53" s="241"/>
      <c r="DI53" s="242"/>
      <c r="DJ53" s="240" t="s">
        <v>15</v>
      </c>
      <c r="DK53" s="241"/>
      <c r="DL53" s="241"/>
      <c r="DM53" s="241"/>
      <c r="DN53" s="242"/>
      <c r="DO53" s="240" t="s">
        <v>20</v>
      </c>
      <c r="DP53" s="241"/>
      <c r="DQ53" s="241"/>
      <c r="DR53" s="241"/>
      <c r="DS53" s="242"/>
      <c r="DT53" s="240" t="s">
        <v>27</v>
      </c>
      <c r="DU53" s="241"/>
      <c r="DV53" s="241"/>
      <c r="DW53" s="241"/>
      <c r="DX53" s="242"/>
      <c r="DY53" s="240" t="s">
        <v>32</v>
      </c>
      <c r="DZ53" s="241"/>
      <c r="EA53" s="241"/>
      <c r="EB53" s="241"/>
      <c r="EC53" s="242"/>
      <c r="ED53" s="240" t="s">
        <v>39</v>
      </c>
      <c r="EE53" s="241"/>
      <c r="EF53" s="241"/>
      <c r="EG53" s="241"/>
      <c r="EH53" s="242"/>
      <c r="EI53" s="240" t="s">
        <v>46</v>
      </c>
      <c r="EJ53" s="241"/>
      <c r="EK53" s="241"/>
      <c r="EL53" s="241"/>
      <c r="EM53" s="242"/>
      <c r="EN53" s="240" t="s">
        <v>538</v>
      </c>
      <c r="EO53" s="241"/>
      <c r="EP53" s="241"/>
      <c r="EQ53" s="241"/>
      <c r="ER53" s="242"/>
      <c r="ES53" s="240" t="s">
        <v>194</v>
      </c>
      <c r="ET53" s="241"/>
      <c r="EU53" s="241"/>
      <c r="EV53" s="241"/>
      <c r="EW53" s="242"/>
      <c r="EX53" s="240" t="s">
        <v>197</v>
      </c>
      <c r="EY53" s="241"/>
      <c r="EZ53" s="241"/>
      <c r="FA53" s="241"/>
      <c r="FB53" s="242"/>
    </row>
    <row r="54" spans="1:238" x14ac:dyDescent="0.2">
      <c r="E54" s="20">
        <f>COUNTIF(E8:E43,"&gt;1")</f>
        <v>30</v>
      </c>
      <c r="F54" s="20">
        <f>COUNTIF(F8:F43,"&gt;1")</f>
        <v>28</v>
      </c>
    </row>
    <row r="55" spans="1:238" s="119" customFormat="1" x14ac:dyDescent="0.2">
      <c r="A55" s="117"/>
      <c r="B55" s="41"/>
      <c r="C55" s="117"/>
      <c r="D55" s="118"/>
      <c r="E55" s="118">
        <f>SUMIF(E8:E43,"&gt;1")</f>
        <v>19765</v>
      </c>
      <c r="F55" s="118">
        <f>SUMIF(F8:F43,"&gt;1")</f>
        <v>1236.5314845038895</v>
      </c>
      <c r="G55" s="117"/>
      <c r="H55" s="117"/>
      <c r="I55" s="117"/>
      <c r="J55" s="117"/>
      <c r="K55" s="117"/>
      <c r="L55" s="117"/>
      <c r="M55" s="117"/>
      <c r="N55" s="119" t="s">
        <v>331</v>
      </c>
      <c r="S55" s="119" t="s">
        <v>331</v>
      </c>
      <c r="X55" s="119" t="s">
        <v>331</v>
      </c>
      <c r="AC55" s="119" t="s">
        <v>331</v>
      </c>
      <c r="AH55" s="119" t="s">
        <v>331</v>
      </c>
      <c r="AM55" s="119" t="s">
        <v>331</v>
      </c>
      <c r="AR55" s="119" t="s">
        <v>331</v>
      </c>
      <c r="BB55" s="119" t="s">
        <v>331</v>
      </c>
      <c r="BG55" s="119" t="s">
        <v>331</v>
      </c>
      <c r="BL55" s="119" t="s">
        <v>331</v>
      </c>
      <c r="BQ55" s="119" t="s">
        <v>331</v>
      </c>
      <c r="BV55" s="119" t="s">
        <v>331</v>
      </c>
      <c r="CA55" s="119" t="s">
        <v>331</v>
      </c>
      <c r="CF55" s="119" t="s">
        <v>331</v>
      </c>
      <c r="CK55" s="119" t="s">
        <v>331</v>
      </c>
      <c r="CP55" s="119" t="s">
        <v>409</v>
      </c>
      <c r="CU55" s="119" t="s">
        <v>616</v>
      </c>
      <c r="CZ55" s="119" t="s">
        <v>616</v>
      </c>
      <c r="DE55" s="119" t="s">
        <v>616</v>
      </c>
      <c r="DJ55" s="119" t="s">
        <v>326</v>
      </c>
      <c r="DO55" s="119" t="s">
        <v>326</v>
      </c>
      <c r="DT55" s="119" t="s">
        <v>326</v>
      </c>
      <c r="DY55" s="119" t="s">
        <v>326</v>
      </c>
      <c r="ED55" s="119" t="s">
        <v>326</v>
      </c>
      <c r="EI55" s="119" t="s">
        <v>331</v>
      </c>
      <c r="EN55" s="119" t="s">
        <v>331</v>
      </c>
      <c r="ES55" s="119" t="s">
        <v>331</v>
      </c>
      <c r="EX55" s="119" t="s">
        <v>331</v>
      </c>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c r="GH55" s="117"/>
      <c r="GI55" s="117"/>
      <c r="GJ55" s="117"/>
      <c r="GK55" s="117"/>
      <c r="GL55" s="117"/>
      <c r="GM55" s="117"/>
      <c r="GN55" s="117"/>
      <c r="GO55" s="117"/>
      <c r="GP55" s="117"/>
      <c r="GQ55" s="117"/>
      <c r="GR55" s="117"/>
      <c r="GS55" s="117"/>
      <c r="GT55" s="117"/>
      <c r="GU55" s="117"/>
      <c r="GV55" s="117"/>
      <c r="GW55" s="117"/>
      <c r="GX55" s="117"/>
      <c r="GY55" s="117"/>
      <c r="GZ55" s="117"/>
      <c r="HA55" s="117"/>
      <c r="HB55" s="117"/>
      <c r="HC55" s="117"/>
      <c r="HD55" s="117"/>
      <c r="HE55" s="117"/>
      <c r="HF55" s="117"/>
      <c r="HG55" s="117"/>
      <c r="HH55" s="117"/>
      <c r="HI55" s="117"/>
      <c r="HJ55" s="117"/>
      <c r="HK55" s="117"/>
      <c r="HL55" s="117"/>
      <c r="HM55" s="117"/>
      <c r="HN55" s="117"/>
      <c r="HO55" s="117"/>
      <c r="HP55" s="117"/>
      <c r="HQ55" s="117"/>
      <c r="HR55" s="117"/>
      <c r="HS55" s="117"/>
      <c r="HT55" s="117"/>
      <c r="HU55" s="117"/>
      <c r="HV55" s="117"/>
      <c r="HW55" s="117"/>
      <c r="HX55" s="117"/>
      <c r="HY55" s="117"/>
      <c r="HZ55" s="117"/>
      <c r="IA55" s="117"/>
      <c r="IB55" s="117"/>
      <c r="IC55" s="117"/>
      <c r="ID55" s="117"/>
    </row>
    <row r="56" spans="1:238" s="119" customFormat="1" x14ac:dyDescent="0.2">
      <c r="A56" s="117"/>
      <c r="B56" s="41"/>
      <c r="C56" s="117"/>
      <c r="D56" s="118"/>
      <c r="E56" s="117"/>
      <c r="F56" s="118"/>
      <c r="G56" s="117"/>
      <c r="H56" s="117"/>
      <c r="I56" s="117"/>
      <c r="J56" s="117"/>
      <c r="K56" s="117"/>
      <c r="L56" s="117"/>
      <c r="M56" s="117"/>
      <c r="N56" s="119" t="s">
        <v>400</v>
      </c>
      <c r="S56" s="119" t="s">
        <v>503</v>
      </c>
      <c r="X56" s="119" t="s">
        <v>509</v>
      </c>
      <c r="AC56" s="119" t="s">
        <v>515</v>
      </c>
      <c r="AH56" s="119" t="s">
        <v>515</v>
      </c>
      <c r="AM56" s="119" t="s">
        <v>530</v>
      </c>
      <c r="AR56" s="119" t="s">
        <v>530</v>
      </c>
      <c r="BB56" s="119" t="s">
        <v>530</v>
      </c>
      <c r="BG56" s="119" t="s">
        <v>561</v>
      </c>
      <c r="BL56" s="119" t="s">
        <v>577</v>
      </c>
      <c r="BQ56" s="119" t="s">
        <v>585</v>
      </c>
      <c r="BV56" s="119" t="s">
        <v>585</v>
      </c>
      <c r="CA56" s="119" t="s">
        <v>597</v>
      </c>
      <c r="CF56" s="119" t="s">
        <v>604</v>
      </c>
      <c r="CK56" s="119" t="s">
        <v>607</v>
      </c>
      <c r="CP56" s="119" t="s">
        <v>49</v>
      </c>
      <c r="CU56" s="119" t="s">
        <v>617</v>
      </c>
      <c r="CZ56" s="119" t="s">
        <v>624</v>
      </c>
      <c r="DE56" s="119" t="s">
        <v>4</v>
      </c>
      <c r="DJ56" s="119" t="s">
        <v>9</v>
      </c>
      <c r="DO56" s="119" t="s">
        <v>18</v>
      </c>
      <c r="DT56" s="119" t="s">
        <v>617</v>
      </c>
      <c r="DY56" s="119" t="s">
        <v>515</v>
      </c>
      <c r="ED56" s="119" t="s">
        <v>34</v>
      </c>
      <c r="EI56" s="119" t="s">
        <v>585</v>
      </c>
      <c r="EN56" s="119" t="s">
        <v>585</v>
      </c>
      <c r="ES56" s="119" t="s">
        <v>607</v>
      </c>
      <c r="EX56" s="119" t="s">
        <v>49</v>
      </c>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117"/>
      <c r="GI56" s="117"/>
      <c r="GJ56" s="117"/>
      <c r="GK56" s="117"/>
      <c r="GL56" s="117"/>
      <c r="GM56" s="117"/>
      <c r="GN56" s="117"/>
      <c r="GO56" s="117"/>
      <c r="GP56" s="117"/>
      <c r="GQ56" s="117"/>
      <c r="GR56" s="117"/>
      <c r="GS56" s="117"/>
      <c r="GT56" s="117"/>
      <c r="GU56" s="117"/>
      <c r="GV56" s="117"/>
      <c r="GW56" s="117"/>
      <c r="GX56" s="117"/>
      <c r="GY56" s="117"/>
      <c r="GZ56" s="117"/>
      <c r="HA56" s="117"/>
      <c r="HB56" s="117"/>
      <c r="HC56" s="117"/>
      <c r="HD56" s="117"/>
      <c r="HE56" s="117"/>
      <c r="HF56" s="117"/>
      <c r="HG56" s="117"/>
      <c r="HH56" s="117"/>
      <c r="HI56" s="117"/>
      <c r="HJ56" s="117"/>
      <c r="HK56" s="117"/>
      <c r="HL56" s="117"/>
      <c r="HM56" s="117"/>
      <c r="HN56" s="117"/>
      <c r="HO56" s="117"/>
      <c r="HP56" s="117"/>
      <c r="HQ56" s="117"/>
      <c r="HR56" s="117"/>
      <c r="HS56" s="117"/>
      <c r="HT56" s="117"/>
      <c r="HU56" s="117"/>
      <c r="HV56" s="117"/>
      <c r="HW56" s="117"/>
      <c r="HX56" s="117"/>
      <c r="HY56" s="117"/>
      <c r="HZ56" s="117"/>
      <c r="IA56" s="117"/>
      <c r="IB56" s="117"/>
      <c r="IC56" s="117"/>
      <c r="ID56" s="117"/>
    </row>
    <row r="57" spans="1:238" s="119" customFormat="1" x14ac:dyDescent="0.2">
      <c r="A57" s="117"/>
      <c r="B57" s="41"/>
      <c r="C57" s="117"/>
      <c r="D57" s="118"/>
      <c r="E57" s="117"/>
      <c r="F57" s="118"/>
      <c r="G57" s="117"/>
      <c r="H57" s="117"/>
      <c r="I57" s="117"/>
      <c r="J57" s="117"/>
      <c r="K57" s="117"/>
      <c r="L57" s="117"/>
      <c r="M57" s="117"/>
      <c r="N57" s="119" t="s">
        <v>401</v>
      </c>
      <c r="S57" s="119" t="s">
        <v>495</v>
      </c>
      <c r="X57" s="119" t="s">
        <v>508</v>
      </c>
      <c r="AC57" s="119" t="s">
        <v>516</v>
      </c>
      <c r="AH57" s="119" t="s">
        <v>527</v>
      </c>
      <c r="AM57" s="119" t="s">
        <v>531</v>
      </c>
      <c r="AR57" s="119" t="s">
        <v>545</v>
      </c>
      <c r="BB57" s="119" t="s">
        <v>557</v>
      </c>
      <c r="BG57" s="119" t="s">
        <v>562</v>
      </c>
      <c r="BL57" s="119" t="s">
        <v>578</v>
      </c>
      <c r="BQ57" s="119" t="s">
        <v>586</v>
      </c>
      <c r="BV57" s="119" t="s">
        <v>592</v>
      </c>
      <c r="CA57" s="119" t="s">
        <v>592</v>
      </c>
      <c r="CF57" s="119" t="s">
        <v>602</v>
      </c>
      <c r="CK57" s="119" t="s">
        <v>608</v>
      </c>
      <c r="CP57" s="119" t="s">
        <v>50</v>
      </c>
      <c r="CU57" s="119" t="s">
        <v>618</v>
      </c>
      <c r="CZ57" s="119" t="s">
        <v>625</v>
      </c>
      <c r="DE57" s="119" t="s">
        <v>5</v>
      </c>
      <c r="DJ57" s="119" t="s">
        <v>10</v>
      </c>
      <c r="DO57" s="119" t="s">
        <v>19</v>
      </c>
      <c r="DT57" s="119" t="s">
        <v>24</v>
      </c>
      <c r="DY57" s="119" t="s">
        <v>29</v>
      </c>
      <c r="ED57" s="119" t="s">
        <v>35</v>
      </c>
      <c r="EI57" s="119" t="s">
        <v>43</v>
      </c>
      <c r="EN57" s="119" t="s">
        <v>536</v>
      </c>
      <c r="ES57" s="119" t="s">
        <v>536</v>
      </c>
      <c r="EX57" s="119" t="s">
        <v>195</v>
      </c>
      <c r="FC57" s="117"/>
      <c r="FD57" s="117"/>
      <c r="FE57" s="117"/>
      <c r="FF57" s="117"/>
      <c r="FG57" s="117"/>
      <c r="FH57" s="117"/>
      <c r="FI57" s="117"/>
      <c r="FJ57" s="117"/>
      <c r="FK57" s="117"/>
      <c r="FL57" s="117"/>
      <c r="FM57" s="117"/>
      <c r="FN57" s="117"/>
      <c r="FO57" s="117"/>
      <c r="FP57" s="117"/>
      <c r="FQ57" s="117"/>
      <c r="FR57" s="117"/>
      <c r="FS57" s="117"/>
      <c r="FT57" s="117"/>
      <c r="FU57" s="117"/>
      <c r="FV57" s="117"/>
      <c r="FW57" s="117"/>
      <c r="FX57" s="117"/>
      <c r="FY57" s="117"/>
      <c r="FZ57" s="117"/>
      <c r="GA57" s="117"/>
      <c r="GB57" s="117"/>
      <c r="GC57" s="117"/>
      <c r="GD57" s="117"/>
      <c r="GE57" s="117"/>
      <c r="GF57" s="117"/>
      <c r="GG57" s="117"/>
      <c r="GH57" s="117"/>
      <c r="GI57" s="117"/>
      <c r="GJ57" s="117"/>
      <c r="GK57" s="117"/>
      <c r="GL57" s="117"/>
      <c r="GM57" s="117"/>
      <c r="GN57" s="117"/>
      <c r="GO57" s="117"/>
      <c r="GP57" s="117"/>
      <c r="GQ57" s="117"/>
      <c r="GR57" s="117"/>
      <c r="GS57" s="117"/>
      <c r="GT57" s="117"/>
      <c r="GU57" s="117"/>
      <c r="GV57" s="117"/>
      <c r="GW57" s="117"/>
      <c r="GX57" s="117"/>
      <c r="GY57" s="117"/>
      <c r="GZ57" s="117"/>
      <c r="HA57" s="117"/>
      <c r="HB57" s="117"/>
      <c r="HC57" s="117"/>
      <c r="HD57" s="117"/>
      <c r="HE57" s="117"/>
      <c r="HF57" s="117"/>
      <c r="HG57" s="117"/>
      <c r="HH57" s="117"/>
      <c r="HI57" s="117"/>
      <c r="HJ57" s="117"/>
      <c r="HK57" s="117"/>
      <c r="HL57" s="117"/>
      <c r="HM57" s="117"/>
      <c r="HN57" s="117"/>
      <c r="HO57" s="117"/>
      <c r="HP57" s="117"/>
      <c r="HQ57" s="117"/>
      <c r="HR57" s="117"/>
      <c r="HS57" s="117"/>
      <c r="HT57" s="117"/>
      <c r="HU57" s="117"/>
      <c r="HV57" s="117"/>
      <c r="HW57" s="117"/>
      <c r="HX57" s="117"/>
      <c r="HY57" s="117"/>
      <c r="HZ57" s="117"/>
      <c r="IA57" s="117"/>
      <c r="IB57" s="117"/>
      <c r="IC57" s="117"/>
      <c r="ID57" s="117"/>
    </row>
    <row r="58" spans="1:238" s="119" customFormat="1" x14ac:dyDescent="0.2">
      <c r="A58" s="117"/>
      <c r="B58" s="41"/>
      <c r="C58" s="117"/>
      <c r="D58" s="118"/>
      <c r="E58" s="117"/>
      <c r="F58" s="118"/>
      <c r="G58" s="117"/>
      <c r="H58" s="117"/>
      <c r="I58" s="117"/>
      <c r="J58" s="117"/>
      <c r="K58" s="117"/>
      <c r="L58" s="117"/>
      <c r="M58" s="117"/>
      <c r="N58" s="119" t="s">
        <v>402</v>
      </c>
      <c r="S58" s="119" t="s">
        <v>390</v>
      </c>
      <c r="X58" s="119" t="s">
        <v>70</v>
      </c>
      <c r="AC58" s="119" t="s">
        <v>70</v>
      </c>
      <c r="AH58" s="119" t="s">
        <v>70</v>
      </c>
      <c r="AM58" s="119" t="s">
        <v>496</v>
      </c>
      <c r="AR58" s="119" t="s">
        <v>70</v>
      </c>
      <c r="BB58" s="119" t="s">
        <v>70</v>
      </c>
      <c r="BG58" s="119" t="s">
        <v>70</v>
      </c>
      <c r="BL58" s="119" t="s">
        <v>70</v>
      </c>
      <c r="BQ58" s="119" t="s">
        <v>587</v>
      </c>
      <c r="BV58" s="119" t="s">
        <v>587</v>
      </c>
      <c r="CA58" s="119" t="s">
        <v>390</v>
      </c>
      <c r="CF58" s="119" t="s">
        <v>587</v>
      </c>
      <c r="CK58" s="119" t="s">
        <v>587</v>
      </c>
      <c r="CP58" s="119" t="s">
        <v>70</v>
      </c>
      <c r="CU58" s="119" t="s">
        <v>70</v>
      </c>
      <c r="CZ58" s="119" t="s">
        <v>587</v>
      </c>
      <c r="DE58" s="119" t="s">
        <v>70</v>
      </c>
      <c r="DJ58" s="119" t="s">
        <v>69</v>
      </c>
      <c r="DO58" s="119" t="s">
        <v>587</v>
      </c>
      <c r="DT58" s="119" t="s">
        <v>25</v>
      </c>
      <c r="DY58" s="119" t="s">
        <v>70</v>
      </c>
      <c r="ED58" s="119" t="s">
        <v>70</v>
      </c>
      <c r="EI58" s="119" t="s">
        <v>70</v>
      </c>
      <c r="EN58" s="119" t="s">
        <v>70</v>
      </c>
      <c r="ES58" s="119" t="s">
        <v>70</v>
      </c>
      <c r="EX58" s="119" t="s">
        <v>587</v>
      </c>
      <c r="FC58" s="117"/>
      <c r="FD58" s="117"/>
      <c r="FE58" s="117"/>
      <c r="FF58" s="117"/>
      <c r="FG58" s="117"/>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117"/>
      <c r="GE58" s="117"/>
      <c r="GF58" s="117"/>
      <c r="GG58" s="117"/>
      <c r="GH58" s="117"/>
      <c r="GI58" s="117"/>
      <c r="GJ58" s="117"/>
      <c r="GK58" s="117"/>
      <c r="GL58" s="117"/>
      <c r="GM58" s="117"/>
      <c r="GN58" s="117"/>
      <c r="GO58" s="117"/>
      <c r="GP58" s="117"/>
      <c r="GQ58" s="117"/>
      <c r="GR58" s="117"/>
      <c r="GS58" s="117"/>
      <c r="GT58" s="117"/>
      <c r="GU58" s="117"/>
      <c r="GV58" s="117"/>
      <c r="GW58" s="117"/>
      <c r="GX58" s="117"/>
      <c r="GY58" s="117"/>
      <c r="GZ58" s="117"/>
      <c r="HA58" s="117"/>
      <c r="HB58" s="117"/>
      <c r="HC58" s="117"/>
      <c r="HD58" s="117"/>
      <c r="HE58" s="117"/>
      <c r="HF58" s="117"/>
      <c r="HG58" s="117"/>
      <c r="HH58" s="117"/>
      <c r="HI58" s="117"/>
      <c r="HJ58" s="117"/>
      <c r="HK58" s="117"/>
      <c r="HL58" s="117"/>
      <c r="HM58" s="117"/>
      <c r="HN58" s="117"/>
      <c r="HO58" s="117"/>
      <c r="HP58" s="117"/>
      <c r="HQ58" s="117"/>
      <c r="HR58" s="117"/>
      <c r="HS58" s="117"/>
      <c r="HT58" s="117"/>
      <c r="HU58" s="117"/>
      <c r="HV58" s="117"/>
      <c r="HW58" s="117"/>
      <c r="HX58" s="117"/>
      <c r="HY58" s="117"/>
      <c r="HZ58" s="117"/>
      <c r="IA58" s="117"/>
      <c r="IB58" s="117"/>
      <c r="IC58" s="117"/>
      <c r="ID58" s="117"/>
    </row>
    <row r="59" spans="1:238" s="119" customFormat="1" x14ac:dyDescent="0.2">
      <c r="A59" s="117"/>
      <c r="B59" s="41"/>
      <c r="C59" s="117"/>
      <c r="D59" s="118"/>
      <c r="E59" s="117"/>
      <c r="F59" s="118"/>
      <c r="G59" s="117"/>
      <c r="H59" s="117"/>
      <c r="I59" s="117"/>
      <c r="J59" s="117"/>
      <c r="K59" s="117"/>
      <c r="L59" s="117"/>
      <c r="M59" s="117"/>
      <c r="N59" s="119" t="s">
        <v>76</v>
      </c>
      <c r="S59" s="119" t="s">
        <v>496</v>
      </c>
      <c r="X59" s="119" t="s">
        <v>496</v>
      </c>
      <c r="AC59" s="119" t="s">
        <v>517</v>
      </c>
      <c r="AH59" s="119" t="s">
        <v>517</v>
      </c>
      <c r="AR59" s="119" t="s">
        <v>517</v>
      </c>
      <c r="BB59" s="119" t="s">
        <v>496</v>
      </c>
      <c r="BG59" s="119" t="s">
        <v>496</v>
      </c>
      <c r="BL59" s="119" t="s">
        <v>579</v>
      </c>
      <c r="BQ59" s="119" t="s">
        <v>517</v>
      </c>
      <c r="BV59" s="119" t="s">
        <v>496</v>
      </c>
      <c r="CA59" s="119" t="s">
        <v>598</v>
      </c>
      <c r="CF59" s="119" t="s">
        <v>601</v>
      </c>
      <c r="CK59" s="119" t="s">
        <v>609</v>
      </c>
      <c r="CP59" s="119" t="s">
        <v>52</v>
      </c>
      <c r="CU59" s="119" t="s">
        <v>517</v>
      </c>
      <c r="CZ59" s="119" t="s">
        <v>69</v>
      </c>
      <c r="DE59" s="119" t="s">
        <v>517</v>
      </c>
      <c r="DJ59" s="119" t="s">
        <v>11</v>
      </c>
      <c r="DO59" s="119" t="s">
        <v>69</v>
      </c>
      <c r="DY59" s="119" t="s">
        <v>30</v>
      </c>
      <c r="ED59" s="119" t="s">
        <v>36</v>
      </c>
      <c r="EI59" s="119" t="s">
        <v>44</v>
      </c>
      <c r="EN59" s="119" t="s">
        <v>537</v>
      </c>
      <c r="ES59" s="119" t="s">
        <v>537</v>
      </c>
      <c r="EX59" s="119" t="s">
        <v>537</v>
      </c>
      <c r="FC59" s="117"/>
      <c r="FD59" s="117"/>
      <c r="FE59" s="117"/>
      <c r="FF59" s="117"/>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117"/>
      <c r="GE59" s="117"/>
      <c r="GF59" s="117"/>
      <c r="GG59" s="117"/>
      <c r="GH59" s="117"/>
      <c r="GI59" s="117"/>
      <c r="GJ59" s="117"/>
      <c r="GK59" s="117"/>
      <c r="GL59" s="117"/>
      <c r="GM59" s="117"/>
      <c r="GN59" s="117"/>
      <c r="GO59" s="117"/>
      <c r="GP59" s="117"/>
      <c r="GQ59" s="117"/>
      <c r="GR59" s="117"/>
      <c r="GS59" s="117"/>
      <c r="GT59" s="117"/>
      <c r="GU59" s="117"/>
      <c r="GV59" s="117"/>
      <c r="GW59" s="117"/>
      <c r="GX59" s="117"/>
      <c r="GY59" s="117"/>
      <c r="GZ59" s="117"/>
      <c r="HA59" s="117"/>
      <c r="HB59" s="117"/>
      <c r="HC59" s="117"/>
      <c r="HD59" s="117"/>
      <c r="HE59" s="117"/>
      <c r="HF59" s="117"/>
      <c r="HG59" s="117"/>
      <c r="HH59" s="117"/>
      <c r="HI59" s="117"/>
      <c r="HJ59" s="117"/>
      <c r="HK59" s="117"/>
      <c r="HL59" s="117"/>
      <c r="HM59" s="117"/>
      <c r="HN59" s="117"/>
      <c r="HO59" s="117"/>
      <c r="HP59" s="117"/>
      <c r="HQ59" s="117"/>
      <c r="HR59" s="117"/>
      <c r="HS59" s="117"/>
      <c r="HT59" s="117"/>
      <c r="HU59" s="117"/>
      <c r="HV59" s="117"/>
      <c r="HW59" s="117"/>
      <c r="HX59" s="117"/>
      <c r="HY59" s="117"/>
      <c r="HZ59" s="117"/>
      <c r="IA59" s="117"/>
      <c r="IB59" s="117"/>
      <c r="IC59" s="117"/>
      <c r="ID59" s="117"/>
    </row>
    <row r="60" spans="1:238" s="119" customFormat="1" ht="344.25" customHeight="1" x14ac:dyDescent="0.2">
      <c r="A60" s="117"/>
      <c r="B60" s="41"/>
      <c r="C60" s="117"/>
      <c r="D60" s="118"/>
      <c r="E60" s="117"/>
      <c r="F60" s="118"/>
      <c r="G60" s="117"/>
      <c r="H60" s="117"/>
      <c r="I60" s="117"/>
      <c r="J60" s="117"/>
      <c r="K60" s="117"/>
      <c r="L60" s="117"/>
      <c r="M60" s="117"/>
      <c r="N60" s="240" t="s">
        <v>406</v>
      </c>
      <c r="O60" s="241"/>
      <c r="P60" s="241"/>
      <c r="Q60" s="241"/>
      <c r="R60" s="242"/>
      <c r="S60" s="240" t="s">
        <v>513</v>
      </c>
      <c r="T60" s="241"/>
      <c r="U60" s="241"/>
      <c r="V60" s="241"/>
      <c r="W60" s="242"/>
      <c r="X60" s="240" t="s">
        <v>514</v>
      </c>
      <c r="Y60" s="241"/>
      <c r="Z60" s="241"/>
      <c r="AA60" s="241"/>
      <c r="AB60" s="242"/>
      <c r="AC60" s="240" t="s">
        <v>523</v>
      </c>
      <c r="AD60" s="241"/>
      <c r="AE60" s="241"/>
      <c r="AF60" s="241"/>
      <c r="AG60" s="242"/>
      <c r="AH60" s="240" t="s">
        <v>529</v>
      </c>
      <c r="AI60" s="241"/>
      <c r="AJ60" s="241"/>
      <c r="AK60" s="241"/>
      <c r="AL60" s="242"/>
      <c r="AM60" s="240" t="s">
        <v>533</v>
      </c>
      <c r="AN60" s="241"/>
      <c r="AO60" s="241"/>
      <c r="AP60" s="241"/>
      <c r="AQ60" s="242"/>
      <c r="AR60" s="240" t="s">
        <v>546</v>
      </c>
      <c r="AS60" s="241"/>
      <c r="AT60" s="241"/>
      <c r="AU60" s="241"/>
      <c r="AV60" s="242"/>
      <c r="AW60" s="240" t="s">
        <v>555</v>
      </c>
      <c r="AX60" s="241"/>
      <c r="AY60" s="241"/>
      <c r="AZ60" s="241"/>
      <c r="BA60" s="242"/>
      <c r="BB60" s="240" t="s">
        <v>559</v>
      </c>
      <c r="BC60" s="241"/>
      <c r="BD60" s="241"/>
      <c r="BE60" s="241"/>
      <c r="BF60" s="242"/>
      <c r="BG60" s="240" t="s">
        <v>564</v>
      </c>
      <c r="BH60" s="241"/>
      <c r="BI60" s="241"/>
      <c r="BJ60" s="241"/>
      <c r="BK60" s="242"/>
      <c r="BL60" s="240" t="s">
        <v>581</v>
      </c>
      <c r="BM60" s="241"/>
      <c r="BN60" s="241"/>
      <c r="BO60" s="241"/>
      <c r="BP60" s="242"/>
      <c r="BQ60" s="240" t="s">
        <v>589</v>
      </c>
      <c r="BR60" s="241"/>
      <c r="BS60" s="241"/>
      <c r="BT60" s="241"/>
      <c r="BU60" s="242"/>
      <c r="BV60" s="240" t="s">
        <v>594</v>
      </c>
      <c r="BW60" s="241"/>
      <c r="BX60" s="241"/>
      <c r="BY60" s="241"/>
      <c r="BZ60" s="242"/>
      <c r="CA60" s="240" t="s">
        <v>600</v>
      </c>
      <c r="CB60" s="241"/>
      <c r="CC60" s="241"/>
      <c r="CD60" s="241"/>
      <c r="CE60" s="242"/>
      <c r="CF60" s="240" t="s">
        <v>605</v>
      </c>
      <c r="CG60" s="241"/>
      <c r="CH60" s="241"/>
      <c r="CI60" s="241"/>
      <c r="CJ60" s="242"/>
      <c r="CK60" s="240" t="s">
        <v>611</v>
      </c>
      <c r="CL60" s="241"/>
      <c r="CM60" s="241"/>
      <c r="CN60" s="241"/>
      <c r="CO60" s="242"/>
      <c r="CP60" s="240" t="s">
        <v>621</v>
      </c>
      <c r="CQ60" s="241"/>
      <c r="CR60" s="241"/>
      <c r="CS60" s="241"/>
      <c r="CT60" s="242"/>
      <c r="CU60" s="240" t="s">
        <v>622</v>
      </c>
      <c r="CV60" s="241"/>
      <c r="CW60" s="241"/>
      <c r="CX60" s="241"/>
      <c r="CY60" s="242"/>
      <c r="CZ60" s="240" t="s">
        <v>0</v>
      </c>
      <c r="DA60" s="241"/>
      <c r="DB60" s="241"/>
      <c r="DC60" s="241"/>
      <c r="DD60" s="242"/>
      <c r="DE60" s="240" t="s">
        <v>7</v>
      </c>
      <c r="DF60" s="241"/>
      <c r="DG60" s="241"/>
      <c r="DH60" s="241"/>
      <c r="DI60" s="242"/>
      <c r="DJ60" s="240" t="s">
        <v>14</v>
      </c>
      <c r="DK60" s="241"/>
      <c r="DL60" s="241"/>
      <c r="DM60" s="241"/>
      <c r="DN60" s="242"/>
      <c r="DO60" s="240" t="s">
        <v>21</v>
      </c>
      <c r="DP60" s="241"/>
      <c r="DQ60" s="241"/>
      <c r="DR60" s="241"/>
      <c r="DS60" s="242"/>
      <c r="DT60" s="240" t="s">
        <v>26</v>
      </c>
      <c r="DU60" s="241"/>
      <c r="DV60" s="241"/>
      <c r="DW60" s="241"/>
      <c r="DX60" s="242"/>
      <c r="DY60" s="240" t="s">
        <v>31</v>
      </c>
      <c r="DZ60" s="241"/>
      <c r="EA60" s="241"/>
      <c r="EB60" s="241"/>
      <c r="EC60" s="242"/>
      <c r="ED60" s="240" t="s">
        <v>38</v>
      </c>
      <c r="EE60" s="241"/>
      <c r="EF60" s="241"/>
      <c r="EG60" s="241"/>
      <c r="EH60" s="242"/>
      <c r="EI60" s="240" t="s">
        <v>45</v>
      </c>
      <c r="EJ60" s="241"/>
      <c r="EK60" s="241"/>
      <c r="EL60" s="241"/>
      <c r="EM60" s="242"/>
      <c r="EN60" s="240" t="s">
        <v>539</v>
      </c>
      <c r="EO60" s="241"/>
      <c r="EP60" s="241"/>
      <c r="EQ60" s="241"/>
      <c r="ER60" s="242"/>
      <c r="ES60" s="240" t="s">
        <v>190</v>
      </c>
      <c r="ET60" s="241"/>
      <c r="EU60" s="241"/>
      <c r="EV60" s="241"/>
      <c r="EW60" s="242"/>
      <c r="EX60" s="240" t="s">
        <v>196</v>
      </c>
      <c r="EY60" s="241"/>
      <c r="EZ60" s="241"/>
      <c r="FA60" s="241"/>
      <c r="FB60" s="242"/>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row>
    <row r="61" spans="1:238" s="119" customFormat="1" x14ac:dyDescent="0.2">
      <c r="A61" s="117"/>
      <c r="B61" s="41"/>
      <c r="C61" s="117"/>
      <c r="D61" s="118"/>
      <c r="E61" s="117"/>
      <c r="F61" s="118"/>
      <c r="G61" s="117"/>
      <c r="H61" s="117"/>
      <c r="I61" s="117"/>
      <c r="J61" s="117"/>
      <c r="K61" s="117"/>
      <c r="L61" s="117"/>
      <c r="M61" s="117"/>
      <c r="FC61" s="117"/>
      <c r="FD61" s="117"/>
      <c r="FE61" s="117"/>
      <c r="FF61" s="117"/>
      <c r="FG61" s="117"/>
      <c r="FH61" s="117"/>
      <c r="FI61" s="117"/>
      <c r="FJ61" s="117"/>
      <c r="FK61" s="117"/>
      <c r="FL61" s="117"/>
      <c r="FM61" s="117"/>
      <c r="FN61" s="117"/>
      <c r="FO61" s="117"/>
      <c r="FP61" s="117"/>
      <c r="FQ61" s="117"/>
      <c r="FR61" s="117"/>
      <c r="FS61" s="117"/>
      <c r="FT61" s="117"/>
      <c r="FU61" s="117"/>
      <c r="FV61" s="117"/>
      <c r="FW61" s="117"/>
      <c r="FX61" s="117"/>
      <c r="FY61" s="117"/>
      <c r="FZ61" s="117"/>
      <c r="GA61" s="117"/>
      <c r="GB61" s="117"/>
      <c r="GC61" s="117"/>
      <c r="GD61" s="117"/>
      <c r="GE61" s="117"/>
      <c r="GF61" s="117"/>
      <c r="GG61" s="117"/>
      <c r="GH61" s="117"/>
      <c r="GI61" s="117"/>
      <c r="GJ61" s="117"/>
      <c r="GK61" s="117"/>
      <c r="GL61" s="117"/>
      <c r="GM61" s="117"/>
      <c r="GN61" s="117"/>
      <c r="GO61" s="117"/>
      <c r="GP61" s="117"/>
      <c r="GQ61" s="117"/>
      <c r="GR61" s="117"/>
      <c r="GS61" s="117"/>
      <c r="GT61" s="117"/>
      <c r="GU61" s="117"/>
      <c r="GV61" s="117"/>
      <c r="GW61" s="117"/>
      <c r="GX61" s="117"/>
      <c r="GY61" s="117"/>
      <c r="GZ61" s="117"/>
      <c r="HA61" s="117"/>
      <c r="HB61" s="117"/>
      <c r="HC61" s="117"/>
      <c r="HD61" s="117"/>
      <c r="HE61" s="117"/>
      <c r="HF61" s="117"/>
      <c r="HG61" s="117"/>
      <c r="HH61" s="117"/>
      <c r="HI61" s="117"/>
      <c r="HJ61" s="117"/>
      <c r="HK61" s="117"/>
      <c r="HL61" s="117"/>
      <c r="HM61" s="117"/>
      <c r="HN61" s="117"/>
      <c r="HO61" s="117"/>
      <c r="HP61" s="117"/>
      <c r="HQ61" s="117"/>
      <c r="HR61" s="117"/>
      <c r="HS61" s="117"/>
      <c r="HT61" s="117"/>
      <c r="HU61" s="117"/>
      <c r="HV61" s="117"/>
      <c r="HW61" s="117"/>
      <c r="HX61" s="117"/>
      <c r="HY61" s="117"/>
      <c r="HZ61" s="117"/>
      <c r="IA61" s="117"/>
      <c r="IB61" s="117"/>
      <c r="IC61" s="117"/>
      <c r="ID61" s="117"/>
    </row>
    <row r="62" spans="1:238" s="119" customFormat="1" x14ac:dyDescent="0.2">
      <c r="A62" s="117"/>
      <c r="B62" s="41"/>
      <c r="C62" s="117"/>
      <c r="D62" s="118"/>
      <c r="E62" s="117"/>
      <c r="F62" s="118"/>
      <c r="G62" s="117"/>
      <c r="H62" s="117"/>
      <c r="I62" s="117"/>
      <c r="J62" s="117"/>
      <c r="K62" s="117"/>
      <c r="L62" s="117"/>
      <c r="M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row>
    <row r="63" spans="1:238" s="119" customFormat="1" x14ac:dyDescent="0.2">
      <c r="A63" s="117"/>
      <c r="B63" s="41"/>
      <c r="C63" s="117"/>
      <c r="D63" s="118"/>
      <c r="E63" s="117"/>
      <c r="F63" s="118"/>
      <c r="G63" s="117"/>
      <c r="H63" s="117"/>
      <c r="I63" s="117"/>
      <c r="J63" s="117"/>
      <c r="K63" s="117"/>
      <c r="L63" s="117"/>
      <c r="M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c r="GH63" s="117"/>
      <c r="GI63" s="117"/>
      <c r="GJ63" s="117"/>
      <c r="GK63" s="117"/>
      <c r="GL63" s="117"/>
      <c r="GM63" s="117"/>
      <c r="GN63" s="117"/>
      <c r="GO63" s="117"/>
      <c r="GP63" s="117"/>
      <c r="GQ63" s="117"/>
      <c r="GR63" s="117"/>
      <c r="GS63" s="117"/>
      <c r="GT63" s="117"/>
      <c r="GU63" s="117"/>
      <c r="GV63" s="117"/>
      <c r="GW63" s="117"/>
      <c r="GX63" s="117"/>
      <c r="GY63" s="117"/>
      <c r="GZ63" s="117"/>
      <c r="HA63" s="117"/>
      <c r="HB63" s="117"/>
      <c r="HC63" s="117"/>
      <c r="HD63" s="117"/>
      <c r="HE63" s="117"/>
      <c r="HF63" s="117"/>
      <c r="HG63" s="117"/>
      <c r="HH63" s="117"/>
      <c r="HI63" s="117"/>
      <c r="HJ63" s="117"/>
      <c r="HK63" s="117"/>
      <c r="HL63" s="117"/>
      <c r="HM63" s="117"/>
      <c r="HN63" s="117"/>
      <c r="HO63" s="117"/>
      <c r="HP63" s="117"/>
      <c r="HQ63" s="117"/>
      <c r="HR63" s="117"/>
      <c r="HS63" s="117"/>
      <c r="HT63" s="117"/>
      <c r="HU63" s="117"/>
      <c r="HV63" s="117"/>
      <c r="HW63" s="117"/>
      <c r="HX63" s="117"/>
      <c r="HY63" s="117"/>
      <c r="HZ63" s="117"/>
      <c r="IA63" s="117"/>
      <c r="IB63" s="117"/>
      <c r="IC63" s="117"/>
      <c r="ID63" s="117"/>
    </row>
    <row r="64" spans="1:238" s="119" customFormat="1" x14ac:dyDescent="0.2">
      <c r="A64" s="117"/>
      <c r="B64" s="41"/>
      <c r="C64" s="117"/>
      <c r="D64" s="118"/>
      <c r="E64" s="117"/>
      <c r="F64" s="118"/>
      <c r="G64" s="117"/>
      <c r="H64" s="117"/>
      <c r="I64" s="117"/>
      <c r="J64" s="117"/>
      <c r="K64" s="117"/>
      <c r="L64" s="117"/>
      <c r="M64" s="117"/>
      <c r="FC64" s="117"/>
      <c r="FD64" s="117"/>
      <c r="FE64" s="117"/>
      <c r="FF64" s="117"/>
      <c r="FG64" s="117"/>
      <c r="FH64" s="117"/>
      <c r="FI64" s="117"/>
      <c r="FJ64" s="117"/>
      <c r="FK64" s="117"/>
      <c r="FL64" s="117"/>
      <c r="FM64" s="117"/>
      <c r="FN64" s="117"/>
      <c r="FO64" s="117"/>
      <c r="FP64" s="117"/>
      <c r="FQ64" s="117"/>
      <c r="FR64" s="117"/>
      <c r="FS64" s="117"/>
      <c r="FT64" s="117"/>
      <c r="FU64" s="117"/>
      <c r="FV64" s="117"/>
      <c r="FW64" s="117"/>
      <c r="FX64" s="117"/>
      <c r="FY64" s="117"/>
      <c r="FZ64" s="117"/>
      <c r="GA64" s="117"/>
      <c r="GB64" s="117"/>
      <c r="GC64" s="117"/>
      <c r="GD64" s="117"/>
      <c r="GE64" s="117"/>
      <c r="GF64" s="117"/>
      <c r="GG64" s="117"/>
      <c r="GH64" s="117"/>
      <c r="GI64" s="117"/>
      <c r="GJ64" s="117"/>
      <c r="GK64" s="117"/>
      <c r="GL64" s="117"/>
      <c r="GM64" s="117"/>
      <c r="GN64" s="117"/>
      <c r="GO64" s="117"/>
      <c r="GP64" s="117"/>
      <c r="GQ64" s="117"/>
      <c r="GR64" s="117"/>
      <c r="GS64" s="117"/>
      <c r="GT64" s="117"/>
      <c r="GU64" s="117"/>
      <c r="GV64" s="117"/>
      <c r="GW64" s="117"/>
      <c r="GX64" s="117"/>
      <c r="GY64" s="117"/>
      <c r="GZ64" s="117"/>
      <c r="HA64" s="117"/>
      <c r="HB64" s="117"/>
      <c r="HC64" s="117"/>
      <c r="HD64" s="117"/>
      <c r="HE64" s="117"/>
      <c r="HF64" s="117"/>
      <c r="HG64" s="117"/>
      <c r="HH64" s="117"/>
      <c r="HI64" s="117"/>
      <c r="HJ64" s="117"/>
      <c r="HK64" s="117"/>
      <c r="HL64" s="117"/>
      <c r="HM64" s="117"/>
      <c r="HN64" s="117"/>
      <c r="HO64" s="117"/>
      <c r="HP64" s="117"/>
      <c r="HQ64" s="117"/>
      <c r="HR64" s="117"/>
      <c r="HS64" s="117"/>
      <c r="HT64" s="117"/>
      <c r="HU64" s="117"/>
      <c r="HV64" s="117"/>
      <c r="HW64" s="117"/>
      <c r="HX64" s="117"/>
      <c r="HY64" s="117"/>
      <c r="HZ64" s="117"/>
      <c r="IA64" s="117"/>
      <c r="IB64" s="117"/>
      <c r="IC64" s="117"/>
      <c r="ID64" s="117"/>
    </row>
    <row r="65" spans="1:238" s="119" customFormat="1" x14ac:dyDescent="0.2">
      <c r="A65" s="117"/>
      <c r="B65" s="41"/>
      <c r="C65" s="117"/>
      <c r="D65" s="118"/>
      <c r="E65" s="117"/>
      <c r="F65" s="118"/>
      <c r="G65" s="117"/>
      <c r="H65" s="117"/>
      <c r="I65" s="117"/>
      <c r="J65" s="117"/>
      <c r="K65" s="117"/>
      <c r="L65" s="117"/>
      <c r="M65" s="117"/>
      <c r="FC65" s="117"/>
      <c r="FD65" s="117"/>
      <c r="FE65" s="117"/>
      <c r="FF65" s="117"/>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117"/>
      <c r="GI65" s="117"/>
      <c r="GJ65" s="117"/>
      <c r="GK65" s="117"/>
      <c r="GL65" s="117"/>
      <c r="GM65" s="117"/>
      <c r="GN65" s="117"/>
      <c r="GO65" s="117"/>
      <c r="GP65" s="117"/>
      <c r="GQ65" s="117"/>
      <c r="GR65" s="117"/>
      <c r="GS65" s="117"/>
      <c r="GT65" s="117"/>
      <c r="GU65" s="117"/>
      <c r="GV65" s="117"/>
      <c r="GW65" s="117"/>
      <c r="GX65" s="117"/>
      <c r="GY65" s="117"/>
      <c r="GZ65" s="117"/>
      <c r="HA65" s="117"/>
      <c r="HB65" s="117"/>
      <c r="HC65" s="117"/>
      <c r="HD65" s="117"/>
      <c r="HE65" s="117"/>
      <c r="HF65" s="117"/>
      <c r="HG65" s="117"/>
      <c r="HH65" s="117"/>
      <c r="HI65" s="117"/>
      <c r="HJ65" s="117"/>
      <c r="HK65" s="117"/>
      <c r="HL65" s="117"/>
      <c r="HM65" s="117"/>
      <c r="HN65" s="117"/>
      <c r="HO65" s="117"/>
      <c r="HP65" s="117"/>
      <c r="HQ65" s="117"/>
      <c r="HR65" s="117"/>
      <c r="HS65" s="117"/>
      <c r="HT65" s="117"/>
      <c r="HU65" s="117"/>
      <c r="HV65" s="117"/>
      <c r="HW65" s="117"/>
      <c r="HX65" s="117"/>
      <c r="HY65" s="117"/>
      <c r="HZ65" s="117"/>
      <c r="IA65" s="117"/>
      <c r="IB65" s="117"/>
      <c r="IC65" s="117"/>
      <c r="ID65" s="117"/>
    </row>
    <row r="66" spans="1:238" s="119" customFormat="1" x14ac:dyDescent="0.2">
      <c r="A66" s="117"/>
      <c r="B66" s="41"/>
      <c r="C66" s="117"/>
      <c r="D66" s="118"/>
      <c r="E66" s="117"/>
      <c r="F66" s="118"/>
      <c r="G66" s="117"/>
      <c r="H66" s="117"/>
      <c r="I66" s="117"/>
      <c r="J66" s="117"/>
      <c r="K66" s="117"/>
      <c r="L66" s="117"/>
      <c r="M66" s="117"/>
      <c r="FC66" s="117"/>
      <c r="FD66" s="117"/>
      <c r="FE66" s="117"/>
      <c r="FF66" s="117"/>
      <c r="FG66" s="117"/>
      <c r="FH66" s="117"/>
      <c r="FI66" s="117"/>
      <c r="FJ66" s="117"/>
      <c r="FK66" s="117"/>
      <c r="FL66" s="117"/>
      <c r="FM66" s="117"/>
      <c r="FN66" s="117"/>
      <c r="FO66" s="117"/>
      <c r="FP66" s="117"/>
      <c r="FQ66" s="117"/>
      <c r="FR66" s="117"/>
      <c r="FS66" s="117"/>
      <c r="FT66" s="117"/>
      <c r="FU66" s="117"/>
      <c r="FV66" s="117"/>
      <c r="FW66" s="117"/>
      <c r="FX66" s="117"/>
      <c r="FY66" s="117"/>
      <c r="FZ66" s="117"/>
      <c r="GA66" s="117"/>
      <c r="GB66" s="117"/>
      <c r="GC66" s="117"/>
      <c r="GD66" s="117"/>
      <c r="GE66" s="117"/>
      <c r="GF66" s="117"/>
      <c r="GG66" s="117"/>
      <c r="GH66" s="117"/>
      <c r="GI66" s="117"/>
      <c r="GJ66" s="117"/>
      <c r="GK66" s="117"/>
      <c r="GL66" s="117"/>
      <c r="GM66" s="117"/>
      <c r="GN66" s="117"/>
      <c r="GO66" s="117"/>
      <c r="GP66" s="117"/>
      <c r="GQ66" s="117"/>
      <c r="GR66" s="117"/>
      <c r="GS66" s="117"/>
      <c r="GT66" s="117"/>
      <c r="GU66" s="117"/>
      <c r="GV66" s="117"/>
      <c r="GW66" s="117"/>
      <c r="GX66" s="117"/>
      <c r="GY66" s="117"/>
      <c r="GZ66" s="117"/>
      <c r="HA66" s="117"/>
      <c r="HB66" s="117"/>
      <c r="HC66" s="117"/>
      <c r="HD66" s="117"/>
      <c r="HE66" s="117"/>
      <c r="HF66" s="117"/>
      <c r="HG66" s="117"/>
      <c r="HH66" s="117"/>
      <c r="HI66" s="117"/>
      <c r="HJ66" s="117"/>
      <c r="HK66" s="117"/>
      <c r="HL66" s="117"/>
      <c r="HM66" s="117"/>
      <c r="HN66" s="117"/>
      <c r="HO66" s="117"/>
      <c r="HP66" s="117"/>
      <c r="HQ66" s="117"/>
      <c r="HR66" s="117"/>
      <c r="HS66" s="117"/>
      <c r="HT66" s="117"/>
      <c r="HU66" s="117"/>
      <c r="HV66" s="117"/>
      <c r="HW66" s="117"/>
      <c r="HX66" s="117"/>
      <c r="HY66" s="117"/>
      <c r="HZ66" s="117"/>
      <c r="IA66" s="117"/>
      <c r="IB66" s="117"/>
      <c r="IC66" s="117"/>
      <c r="ID66" s="117"/>
    </row>
    <row r="67" spans="1:238" s="119" customFormat="1" x14ac:dyDescent="0.2">
      <c r="A67" s="117"/>
      <c r="B67" s="41"/>
      <c r="C67" s="117"/>
      <c r="D67" s="118"/>
      <c r="E67" s="117"/>
      <c r="F67" s="118"/>
      <c r="G67" s="117"/>
      <c r="H67" s="117"/>
      <c r="I67" s="117"/>
      <c r="J67" s="117"/>
      <c r="K67" s="117"/>
      <c r="L67" s="117"/>
      <c r="M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17"/>
      <c r="HM67" s="117"/>
      <c r="HN67" s="117"/>
      <c r="HO67" s="117"/>
      <c r="HP67" s="117"/>
      <c r="HQ67" s="117"/>
      <c r="HR67" s="117"/>
      <c r="HS67" s="117"/>
      <c r="HT67" s="117"/>
      <c r="HU67" s="117"/>
      <c r="HV67" s="117"/>
      <c r="HW67" s="117"/>
      <c r="HX67" s="117"/>
      <c r="HY67" s="117"/>
      <c r="HZ67" s="117"/>
      <c r="IA67" s="117"/>
      <c r="IB67" s="117"/>
      <c r="IC67" s="117"/>
      <c r="ID67" s="117"/>
    </row>
    <row r="68" spans="1:238" s="119" customFormat="1" x14ac:dyDescent="0.2">
      <c r="A68" s="117"/>
      <c r="B68" s="41"/>
      <c r="C68" s="117"/>
      <c r="D68" s="118"/>
      <c r="E68" s="117"/>
      <c r="F68" s="118"/>
      <c r="G68" s="117"/>
      <c r="H68" s="117"/>
      <c r="I68" s="117"/>
      <c r="J68" s="117"/>
      <c r="K68" s="117"/>
      <c r="L68" s="117"/>
      <c r="M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17"/>
      <c r="HO68" s="117"/>
      <c r="HP68" s="117"/>
      <c r="HQ68" s="117"/>
      <c r="HR68" s="117"/>
      <c r="HS68" s="117"/>
      <c r="HT68" s="117"/>
      <c r="HU68" s="117"/>
      <c r="HV68" s="117"/>
      <c r="HW68" s="117"/>
      <c r="HX68" s="117"/>
      <c r="HY68" s="117"/>
      <c r="HZ68" s="117"/>
      <c r="IA68" s="117"/>
      <c r="IB68" s="117"/>
      <c r="IC68" s="117"/>
      <c r="ID68" s="117"/>
    </row>
    <row r="69" spans="1:238" s="119" customFormat="1" x14ac:dyDescent="0.2">
      <c r="A69" s="117"/>
      <c r="B69" s="41"/>
      <c r="C69" s="117"/>
      <c r="D69" s="118"/>
      <c r="E69" s="117"/>
      <c r="F69" s="118"/>
      <c r="G69" s="117"/>
      <c r="H69" s="117"/>
      <c r="I69" s="117"/>
      <c r="J69" s="117"/>
      <c r="K69" s="117"/>
      <c r="L69" s="117"/>
      <c r="M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17"/>
      <c r="HO69" s="117"/>
      <c r="HP69" s="117"/>
      <c r="HQ69" s="117"/>
      <c r="HR69" s="117"/>
      <c r="HS69" s="117"/>
      <c r="HT69" s="117"/>
      <c r="HU69" s="117"/>
      <c r="HV69" s="117"/>
      <c r="HW69" s="117"/>
      <c r="HX69" s="117"/>
      <c r="HY69" s="117"/>
      <c r="HZ69" s="117"/>
      <c r="IA69" s="117"/>
      <c r="IB69" s="117"/>
      <c r="IC69" s="117"/>
      <c r="ID69" s="117"/>
    </row>
    <row r="70" spans="1:238" s="119" customFormat="1" x14ac:dyDescent="0.2">
      <c r="A70" s="117"/>
      <c r="B70" s="41"/>
      <c r="C70" s="117"/>
      <c r="D70" s="118"/>
      <c r="E70" s="117"/>
      <c r="F70" s="118"/>
      <c r="G70" s="117"/>
      <c r="H70" s="117"/>
      <c r="I70" s="117"/>
      <c r="J70" s="117"/>
      <c r="K70" s="117"/>
      <c r="L70" s="117"/>
      <c r="M70" s="117"/>
      <c r="FC70" s="117"/>
      <c r="FD70" s="117"/>
      <c r="FE70" s="117"/>
      <c r="FF70" s="117"/>
      <c r="FG70" s="117"/>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117"/>
      <c r="GI70" s="117"/>
      <c r="GJ70" s="117"/>
      <c r="GK70" s="117"/>
      <c r="GL70" s="117"/>
      <c r="GM70" s="117"/>
      <c r="GN70" s="117"/>
      <c r="GO70" s="117"/>
      <c r="GP70" s="117"/>
      <c r="GQ70" s="117"/>
      <c r="GR70" s="117"/>
      <c r="GS70" s="117"/>
      <c r="GT70" s="117"/>
      <c r="GU70" s="117"/>
      <c r="GV70" s="117"/>
      <c r="GW70" s="117"/>
      <c r="GX70" s="117"/>
      <c r="GY70" s="117"/>
      <c r="GZ70" s="117"/>
      <c r="HA70" s="117"/>
      <c r="HB70" s="117"/>
      <c r="HC70" s="117"/>
      <c r="HD70" s="117"/>
      <c r="HE70" s="117"/>
      <c r="HF70" s="117"/>
      <c r="HG70" s="117"/>
      <c r="HH70" s="117"/>
      <c r="HI70" s="117"/>
      <c r="HJ70" s="117"/>
      <c r="HK70" s="117"/>
      <c r="HL70" s="117"/>
      <c r="HM70" s="117"/>
      <c r="HN70" s="117"/>
      <c r="HO70" s="117"/>
      <c r="HP70" s="117"/>
      <c r="HQ70" s="117"/>
      <c r="HR70" s="117"/>
      <c r="HS70" s="117"/>
      <c r="HT70" s="117"/>
      <c r="HU70" s="117"/>
      <c r="HV70" s="117"/>
      <c r="HW70" s="117"/>
      <c r="HX70" s="117"/>
      <c r="HY70" s="117"/>
      <c r="HZ70" s="117"/>
      <c r="IA70" s="117"/>
      <c r="IB70" s="117"/>
      <c r="IC70" s="117"/>
      <c r="ID70" s="117"/>
    </row>
    <row r="71" spans="1:238" s="119" customFormat="1" x14ac:dyDescent="0.2">
      <c r="A71" s="117"/>
      <c r="B71" s="41"/>
      <c r="C71" s="117"/>
      <c r="D71" s="118"/>
      <c r="E71" s="117"/>
      <c r="F71" s="118"/>
      <c r="G71" s="117"/>
      <c r="H71" s="117"/>
      <c r="I71" s="117"/>
      <c r="J71" s="117"/>
      <c r="K71" s="117"/>
      <c r="L71" s="117"/>
      <c r="M71" s="117"/>
      <c r="FC71" s="117"/>
      <c r="FD71" s="117"/>
      <c r="FE71" s="117"/>
      <c r="FF71" s="117"/>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117"/>
      <c r="GI71" s="117"/>
      <c r="GJ71" s="117"/>
      <c r="GK71" s="117"/>
      <c r="GL71" s="117"/>
      <c r="GM71" s="117"/>
      <c r="GN71" s="117"/>
      <c r="GO71" s="117"/>
      <c r="GP71" s="117"/>
      <c r="GQ71" s="117"/>
      <c r="GR71" s="117"/>
      <c r="GS71" s="117"/>
      <c r="GT71" s="117"/>
      <c r="GU71" s="117"/>
      <c r="GV71" s="117"/>
      <c r="GW71" s="117"/>
      <c r="GX71" s="117"/>
      <c r="GY71" s="117"/>
      <c r="GZ71" s="117"/>
      <c r="HA71" s="117"/>
      <c r="HB71" s="117"/>
      <c r="HC71" s="117"/>
      <c r="HD71" s="117"/>
      <c r="HE71" s="117"/>
      <c r="HF71" s="117"/>
      <c r="HG71" s="117"/>
      <c r="HH71" s="117"/>
      <c r="HI71" s="117"/>
      <c r="HJ71" s="117"/>
      <c r="HK71" s="117"/>
      <c r="HL71" s="117"/>
      <c r="HM71" s="117"/>
      <c r="HN71" s="117"/>
      <c r="HO71" s="117"/>
      <c r="HP71" s="117"/>
      <c r="HQ71" s="117"/>
      <c r="HR71" s="117"/>
      <c r="HS71" s="117"/>
      <c r="HT71" s="117"/>
      <c r="HU71" s="117"/>
      <c r="HV71" s="117"/>
      <c r="HW71" s="117"/>
      <c r="HX71" s="117"/>
      <c r="HY71" s="117"/>
      <c r="HZ71" s="117"/>
      <c r="IA71" s="117"/>
      <c r="IB71" s="117"/>
      <c r="IC71" s="117"/>
      <c r="ID71" s="117"/>
    </row>
    <row r="72" spans="1:238" s="119" customFormat="1" x14ac:dyDescent="0.2">
      <c r="A72" s="117"/>
      <c r="B72" s="41"/>
      <c r="C72" s="117"/>
      <c r="D72" s="118"/>
      <c r="E72" s="117"/>
      <c r="F72" s="118"/>
      <c r="G72" s="117"/>
      <c r="H72" s="117"/>
      <c r="I72" s="117"/>
      <c r="J72" s="117"/>
      <c r="K72" s="117"/>
      <c r="L72" s="117"/>
      <c r="M72" s="117"/>
      <c r="FC72" s="117"/>
      <c r="FD72" s="117"/>
      <c r="FE72" s="117"/>
      <c r="FF72" s="117"/>
      <c r="FG72" s="117"/>
      <c r="FH72" s="117"/>
      <c r="FI72" s="117"/>
      <c r="FJ72" s="117"/>
      <c r="FK72" s="117"/>
      <c r="FL72" s="117"/>
      <c r="FM72" s="117"/>
      <c r="FN72" s="117"/>
      <c r="FO72" s="117"/>
      <c r="FP72" s="117"/>
      <c r="FQ72" s="117"/>
      <c r="FR72" s="117"/>
      <c r="FS72" s="117"/>
      <c r="FT72" s="117"/>
      <c r="FU72" s="117"/>
      <c r="FV72" s="117"/>
      <c r="FW72" s="117"/>
      <c r="FX72" s="117"/>
      <c r="FY72" s="117"/>
      <c r="FZ72" s="117"/>
      <c r="GA72" s="117"/>
      <c r="GB72" s="117"/>
      <c r="GC72" s="117"/>
      <c r="GD72" s="117"/>
      <c r="GE72" s="117"/>
      <c r="GF72" s="117"/>
      <c r="GG72" s="117"/>
      <c r="GH72" s="117"/>
      <c r="GI72" s="117"/>
      <c r="GJ72" s="117"/>
      <c r="GK72" s="117"/>
      <c r="GL72" s="117"/>
      <c r="GM72" s="117"/>
      <c r="GN72" s="117"/>
      <c r="GO72" s="117"/>
      <c r="GP72" s="117"/>
      <c r="GQ72" s="117"/>
      <c r="GR72" s="117"/>
      <c r="GS72" s="117"/>
      <c r="GT72" s="117"/>
      <c r="GU72" s="117"/>
      <c r="GV72" s="117"/>
      <c r="GW72" s="117"/>
      <c r="GX72" s="117"/>
      <c r="GY72" s="117"/>
      <c r="GZ72" s="117"/>
      <c r="HA72" s="117"/>
      <c r="HB72" s="117"/>
      <c r="HC72" s="117"/>
      <c r="HD72" s="117"/>
      <c r="HE72" s="117"/>
      <c r="HF72" s="117"/>
      <c r="HG72" s="117"/>
      <c r="HH72" s="117"/>
      <c r="HI72" s="117"/>
      <c r="HJ72" s="117"/>
      <c r="HK72" s="117"/>
      <c r="HL72" s="117"/>
      <c r="HM72" s="117"/>
      <c r="HN72" s="117"/>
      <c r="HO72" s="117"/>
      <c r="HP72" s="117"/>
      <c r="HQ72" s="117"/>
      <c r="HR72" s="117"/>
      <c r="HS72" s="117"/>
      <c r="HT72" s="117"/>
      <c r="HU72" s="117"/>
      <c r="HV72" s="117"/>
      <c r="HW72" s="117"/>
      <c r="HX72" s="117"/>
      <c r="HY72" s="117"/>
      <c r="HZ72" s="117"/>
      <c r="IA72" s="117"/>
      <c r="IB72" s="117"/>
      <c r="IC72" s="117"/>
      <c r="ID72" s="117"/>
    </row>
    <row r="73" spans="1:238" s="119" customFormat="1" x14ac:dyDescent="0.2">
      <c r="A73" s="117"/>
      <c r="B73" s="41"/>
      <c r="C73" s="117"/>
      <c r="D73" s="118"/>
      <c r="E73" s="117"/>
      <c r="F73" s="118"/>
      <c r="G73" s="117"/>
      <c r="H73" s="117"/>
      <c r="I73" s="117"/>
      <c r="J73" s="117"/>
      <c r="K73" s="117"/>
      <c r="L73" s="117"/>
      <c r="M73" s="117"/>
      <c r="FC73" s="117"/>
      <c r="FD73" s="117"/>
      <c r="FE73" s="117"/>
      <c r="FF73" s="117"/>
      <c r="FG73" s="117"/>
      <c r="FH73" s="117"/>
      <c r="FI73" s="117"/>
      <c r="FJ73" s="117"/>
      <c r="FK73" s="117"/>
      <c r="FL73" s="117"/>
      <c r="FM73" s="117"/>
      <c r="FN73" s="117"/>
      <c r="FO73" s="117"/>
      <c r="FP73" s="117"/>
      <c r="FQ73" s="117"/>
      <c r="FR73" s="117"/>
      <c r="FS73" s="117"/>
      <c r="FT73" s="117"/>
      <c r="FU73" s="117"/>
      <c r="FV73" s="117"/>
      <c r="FW73" s="117"/>
      <c r="FX73" s="117"/>
      <c r="FY73" s="117"/>
      <c r="FZ73" s="117"/>
      <c r="GA73" s="117"/>
      <c r="GB73" s="117"/>
      <c r="GC73" s="117"/>
      <c r="GD73" s="117"/>
      <c r="GE73" s="117"/>
      <c r="GF73" s="117"/>
      <c r="GG73" s="117"/>
      <c r="GH73" s="117"/>
      <c r="GI73" s="117"/>
      <c r="GJ73" s="117"/>
      <c r="GK73" s="117"/>
      <c r="GL73" s="117"/>
      <c r="GM73" s="117"/>
      <c r="GN73" s="117"/>
      <c r="GO73" s="117"/>
      <c r="GP73" s="117"/>
      <c r="GQ73" s="117"/>
      <c r="GR73" s="117"/>
      <c r="GS73" s="117"/>
      <c r="GT73" s="117"/>
      <c r="GU73" s="117"/>
      <c r="GV73" s="117"/>
      <c r="GW73" s="117"/>
      <c r="GX73" s="117"/>
      <c r="GY73" s="117"/>
      <c r="GZ73" s="117"/>
      <c r="HA73" s="117"/>
      <c r="HB73" s="117"/>
      <c r="HC73" s="117"/>
      <c r="HD73" s="117"/>
      <c r="HE73" s="117"/>
      <c r="HF73" s="117"/>
      <c r="HG73" s="117"/>
      <c r="HH73" s="117"/>
      <c r="HI73" s="117"/>
      <c r="HJ73" s="117"/>
      <c r="HK73" s="117"/>
      <c r="HL73" s="117"/>
      <c r="HM73" s="117"/>
      <c r="HN73" s="117"/>
      <c r="HO73" s="117"/>
      <c r="HP73" s="117"/>
      <c r="HQ73" s="117"/>
      <c r="HR73" s="117"/>
      <c r="HS73" s="117"/>
      <c r="HT73" s="117"/>
      <c r="HU73" s="117"/>
      <c r="HV73" s="117"/>
      <c r="HW73" s="117"/>
      <c r="HX73" s="117"/>
      <c r="HY73" s="117"/>
      <c r="HZ73" s="117"/>
      <c r="IA73" s="117"/>
      <c r="IB73" s="117"/>
      <c r="IC73" s="117"/>
      <c r="ID73" s="117"/>
    </row>
    <row r="74" spans="1:238" s="119" customFormat="1" x14ac:dyDescent="0.2">
      <c r="A74" s="117"/>
      <c r="B74" s="41"/>
      <c r="C74" s="117"/>
      <c r="D74" s="118"/>
      <c r="E74" s="117"/>
      <c r="F74" s="118"/>
      <c r="G74" s="117"/>
      <c r="H74" s="117"/>
      <c r="I74" s="117"/>
      <c r="J74" s="117"/>
      <c r="K74" s="117"/>
      <c r="L74" s="117"/>
      <c r="M74" s="117"/>
      <c r="FC74" s="117"/>
      <c r="FD74" s="117"/>
      <c r="FE74" s="117"/>
      <c r="FF74" s="117"/>
      <c r="FG74" s="117"/>
      <c r="FH74" s="117"/>
      <c r="FI74" s="117"/>
      <c r="FJ74" s="117"/>
      <c r="FK74" s="117"/>
      <c r="FL74" s="117"/>
      <c r="FM74" s="117"/>
      <c r="FN74" s="117"/>
      <c r="FO74" s="117"/>
      <c r="FP74" s="117"/>
      <c r="FQ74" s="117"/>
      <c r="FR74" s="117"/>
      <c r="FS74" s="117"/>
      <c r="FT74" s="117"/>
      <c r="FU74" s="117"/>
      <c r="FV74" s="117"/>
      <c r="FW74" s="117"/>
      <c r="FX74" s="117"/>
      <c r="FY74" s="117"/>
      <c r="FZ74" s="117"/>
      <c r="GA74" s="117"/>
      <c r="GB74" s="117"/>
      <c r="GC74" s="117"/>
      <c r="GD74" s="117"/>
      <c r="GE74" s="117"/>
      <c r="GF74" s="117"/>
      <c r="GG74" s="117"/>
      <c r="GH74" s="117"/>
      <c r="GI74" s="117"/>
      <c r="GJ74" s="117"/>
      <c r="GK74" s="117"/>
      <c r="GL74" s="117"/>
      <c r="GM74" s="117"/>
      <c r="GN74" s="117"/>
      <c r="GO74" s="117"/>
      <c r="GP74" s="117"/>
      <c r="GQ74" s="117"/>
      <c r="GR74" s="117"/>
      <c r="GS74" s="117"/>
      <c r="GT74" s="117"/>
      <c r="GU74" s="117"/>
      <c r="GV74" s="117"/>
      <c r="GW74" s="117"/>
      <c r="GX74" s="117"/>
      <c r="GY74" s="117"/>
      <c r="GZ74" s="117"/>
      <c r="HA74" s="117"/>
      <c r="HB74" s="117"/>
      <c r="HC74" s="117"/>
      <c r="HD74" s="117"/>
      <c r="HE74" s="117"/>
      <c r="HF74" s="117"/>
      <c r="HG74" s="117"/>
      <c r="HH74" s="117"/>
      <c r="HI74" s="117"/>
      <c r="HJ74" s="117"/>
      <c r="HK74" s="117"/>
      <c r="HL74" s="117"/>
      <c r="HM74" s="117"/>
      <c r="HN74" s="117"/>
      <c r="HO74" s="117"/>
      <c r="HP74" s="117"/>
      <c r="HQ74" s="117"/>
      <c r="HR74" s="117"/>
      <c r="HS74" s="117"/>
      <c r="HT74" s="117"/>
      <c r="HU74" s="117"/>
      <c r="HV74" s="117"/>
      <c r="HW74" s="117"/>
      <c r="HX74" s="117"/>
      <c r="HY74" s="117"/>
      <c r="HZ74" s="117"/>
      <c r="IA74" s="117"/>
      <c r="IB74" s="117"/>
      <c r="IC74" s="117"/>
      <c r="ID74" s="117"/>
    </row>
    <row r="75" spans="1:238" s="119" customFormat="1" x14ac:dyDescent="0.2">
      <c r="A75" s="117"/>
      <c r="B75" s="41"/>
      <c r="C75" s="117"/>
      <c r="D75" s="118"/>
      <c r="E75" s="117"/>
      <c r="F75" s="118"/>
      <c r="G75" s="117"/>
      <c r="H75" s="117"/>
      <c r="I75" s="117"/>
      <c r="J75" s="117"/>
      <c r="K75" s="117"/>
      <c r="L75" s="117"/>
      <c r="M75" s="117"/>
      <c r="FC75" s="117"/>
      <c r="FD75" s="117"/>
      <c r="FE75" s="117"/>
      <c r="FF75" s="117"/>
      <c r="FG75" s="117"/>
      <c r="FH75" s="117"/>
      <c r="FI75" s="117"/>
      <c r="FJ75" s="117"/>
      <c r="FK75" s="117"/>
      <c r="FL75" s="117"/>
      <c r="FM75" s="117"/>
      <c r="FN75" s="117"/>
      <c r="FO75" s="117"/>
      <c r="FP75" s="117"/>
      <c r="FQ75" s="117"/>
      <c r="FR75" s="117"/>
      <c r="FS75" s="117"/>
      <c r="FT75" s="117"/>
      <c r="FU75" s="117"/>
      <c r="FV75" s="117"/>
      <c r="FW75" s="117"/>
      <c r="FX75" s="117"/>
      <c r="FY75" s="117"/>
      <c r="FZ75" s="117"/>
      <c r="GA75" s="117"/>
      <c r="GB75" s="117"/>
      <c r="GC75" s="117"/>
      <c r="GD75" s="117"/>
      <c r="GE75" s="117"/>
      <c r="GF75" s="117"/>
      <c r="GG75" s="117"/>
      <c r="GH75" s="117"/>
      <c r="GI75" s="117"/>
      <c r="GJ75" s="117"/>
      <c r="GK75" s="117"/>
      <c r="GL75" s="117"/>
      <c r="GM75" s="117"/>
      <c r="GN75" s="117"/>
      <c r="GO75" s="117"/>
      <c r="GP75" s="117"/>
      <c r="GQ75" s="117"/>
      <c r="GR75" s="117"/>
      <c r="GS75" s="117"/>
      <c r="GT75" s="117"/>
      <c r="GU75" s="117"/>
      <c r="GV75" s="117"/>
      <c r="GW75" s="117"/>
      <c r="GX75" s="117"/>
      <c r="GY75" s="117"/>
      <c r="GZ75" s="117"/>
      <c r="HA75" s="117"/>
      <c r="HB75" s="117"/>
      <c r="HC75" s="117"/>
      <c r="HD75" s="117"/>
      <c r="HE75" s="117"/>
      <c r="HF75" s="117"/>
      <c r="HG75" s="117"/>
      <c r="HH75" s="117"/>
      <c r="HI75" s="117"/>
      <c r="HJ75" s="117"/>
      <c r="HK75" s="117"/>
      <c r="HL75" s="117"/>
      <c r="HM75" s="117"/>
      <c r="HN75" s="117"/>
      <c r="HO75" s="117"/>
      <c r="HP75" s="117"/>
      <c r="HQ75" s="117"/>
      <c r="HR75" s="117"/>
      <c r="HS75" s="117"/>
      <c r="HT75" s="117"/>
      <c r="HU75" s="117"/>
      <c r="HV75" s="117"/>
      <c r="HW75" s="117"/>
      <c r="HX75" s="117"/>
      <c r="HY75" s="117"/>
      <c r="HZ75" s="117"/>
      <c r="IA75" s="117"/>
      <c r="IB75" s="117"/>
      <c r="IC75" s="117"/>
      <c r="ID75" s="117"/>
    </row>
    <row r="76" spans="1:238" s="119" customFormat="1" x14ac:dyDescent="0.2">
      <c r="A76" s="117"/>
      <c r="B76" s="41"/>
      <c r="C76" s="117"/>
      <c r="D76" s="118"/>
      <c r="E76" s="117"/>
      <c r="F76" s="118"/>
      <c r="G76" s="117"/>
      <c r="H76" s="117"/>
      <c r="I76" s="117"/>
      <c r="J76" s="117"/>
      <c r="K76" s="117"/>
      <c r="L76" s="117"/>
      <c r="M76" s="117"/>
      <c r="FC76" s="117"/>
      <c r="FD76" s="117"/>
      <c r="FE76" s="117"/>
      <c r="FF76" s="117"/>
      <c r="FG76" s="117"/>
      <c r="FH76" s="117"/>
      <c r="FI76" s="117"/>
      <c r="FJ76" s="117"/>
      <c r="FK76" s="117"/>
      <c r="FL76" s="117"/>
      <c r="FM76" s="117"/>
      <c r="FN76" s="117"/>
      <c r="FO76" s="117"/>
      <c r="FP76" s="117"/>
      <c r="FQ76" s="117"/>
      <c r="FR76" s="117"/>
      <c r="FS76" s="117"/>
      <c r="FT76" s="117"/>
      <c r="FU76" s="117"/>
      <c r="FV76" s="117"/>
      <c r="FW76" s="117"/>
      <c r="FX76" s="117"/>
      <c r="FY76" s="117"/>
      <c r="FZ76" s="117"/>
      <c r="GA76" s="117"/>
      <c r="GB76" s="117"/>
      <c r="GC76" s="117"/>
      <c r="GD76" s="117"/>
      <c r="GE76" s="117"/>
      <c r="GF76" s="117"/>
      <c r="GG76" s="117"/>
      <c r="GH76" s="117"/>
      <c r="GI76" s="117"/>
      <c r="GJ76" s="117"/>
      <c r="GK76" s="117"/>
      <c r="GL76" s="117"/>
      <c r="GM76" s="117"/>
      <c r="GN76" s="117"/>
      <c r="GO76" s="117"/>
      <c r="GP76" s="117"/>
      <c r="GQ76" s="117"/>
      <c r="GR76" s="117"/>
      <c r="GS76" s="117"/>
      <c r="GT76" s="117"/>
      <c r="GU76" s="117"/>
      <c r="GV76" s="117"/>
      <c r="GW76" s="117"/>
      <c r="GX76" s="117"/>
      <c r="GY76" s="117"/>
      <c r="GZ76" s="117"/>
      <c r="HA76" s="117"/>
      <c r="HB76" s="117"/>
      <c r="HC76" s="117"/>
      <c r="HD76" s="117"/>
      <c r="HE76" s="117"/>
      <c r="HF76" s="117"/>
      <c r="HG76" s="117"/>
      <c r="HH76" s="117"/>
      <c r="HI76" s="117"/>
      <c r="HJ76" s="117"/>
      <c r="HK76" s="117"/>
      <c r="HL76" s="117"/>
      <c r="HM76" s="117"/>
      <c r="HN76" s="117"/>
      <c r="HO76" s="117"/>
      <c r="HP76" s="117"/>
      <c r="HQ76" s="117"/>
      <c r="HR76" s="117"/>
      <c r="HS76" s="117"/>
      <c r="HT76" s="117"/>
      <c r="HU76" s="117"/>
      <c r="HV76" s="117"/>
      <c r="HW76" s="117"/>
      <c r="HX76" s="117"/>
      <c r="HY76" s="117"/>
      <c r="HZ76" s="117"/>
      <c r="IA76" s="117"/>
      <c r="IB76" s="117"/>
      <c r="IC76" s="117"/>
      <c r="ID76" s="117"/>
    </row>
    <row r="77" spans="1:238" s="119" customFormat="1" x14ac:dyDescent="0.2">
      <c r="A77" s="117"/>
      <c r="B77" s="41"/>
      <c r="C77" s="117"/>
      <c r="D77" s="118"/>
      <c r="E77" s="117"/>
      <c r="F77" s="118"/>
      <c r="G77" s="117"/>
      <c r="H77" s="117"/>
      <c r="I77" s="117"/>
      <c r="J77" s="117"/>
      <c r="K77" s="117"/>
      <c r="L77" s="117"/>
      <c r="M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17"/>
      <c r="GD77" s="117"/>
      <c r="GE77" s="117"/>
      <c r="GF77" s="117"/>
      <c r="GG77" s="117"/>
      <c r="GH77" s="117"/>
      <c r="GI77" s="117"/>
      <c r="GJ77" s="117"/>
      <c r="GK77" s="117"/>
      <c r="GL77" s="117"/>
      <c r="GM77" s="117"/>
      <c r="GN77" s="117"/>
      <c r="GO77" s="117"/>
      <c r="GP77" s="117"/>
      <c r="GQ77" s="117"/>
      <c r="GR77" s="117"/>
      <c r="GS77" s="117"/>
      <c r="GT77" s="117"/>
      <c r="GU77" s="117"/>
      <c r="GV77" s="117"/>
      <c r="GW77" s="117"/>
      <c r="GX77" s="117"/>
      <c r="GY77" s="117"/>
      <c r="GZ77" s="117"/>
      <c r="HA77" s="117"/>
      <c r="HB77" s="117"/>
      <c r="HC77" s="117"/>
      <c r="HD77" s="117"/>
      <c r="HE77" s="117"/>
      <c r="HF77" s="117"/>
      <c r="HG77" s="117"/>
      <c r="HH77" s="117"/>
      <c r="HI77" s="117"/>
      <c r="HJ77" s="117"/>
      <c r="HK77" s="117"/>
      <c r="HL77" s="117"/>
      <c r="HM77" s="117"/>
      <c r="HN77" s="117"/>
      <c r="HO77" s="117"/>
      <c r="HP77" s="117"/>
      <c r="HQ77" s="117"/>
      <c r="HR77" s="117"/>
      <c r="HS77" s="117"/>
      <c r="HT77" s="117"/>
      <c r="HU77" s="117"/>
      <c r="HV77" s="117"/>
      <c r="HW77" s="117"/>
      <c r="HX77" s="117"/>
      <c r="HY77" s="117"/>
      <c r="HZ77" s="117"/>
      <c r="IA77" s="117"/>
      <c r="IB77" s="117"/>
      <c r="IC77" s="117"/>
      <c r="ID77" s="117"/>
    </row>
    <row r="78" spans="1:238" s="119" customFormat="1" x14ac:dyDescent="0.2">
      <c r="A78" s="117"/>
      <c r="B78" s="41"/>
      <c r="C78" s="117"/>
      <c r="D78" s="118"/>
      <c r="E78" s="117"/>
      <c r="F78" s="118"/>
      <c r="G78" s="117"/>
      <c r="H78" s="117"/>
      <c r="I78" s="117"/>
      <c r="J78" s="117"/>
      <c r="K78" s="117"/>
      <c r="L78" s="117"/>
      <c r="M78" s="117"/>
      <c r="FC78" s="117"/>
      <c r="FD78" s="117"/>
      <c r="FE78" s="117"/>
      <c r="FF78" s="117"/>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117"/>
      <c r="GI78" s="117"/>
      <c r="GJ78" s="117"/>
      <c r="GK78" s="117"/>
      <c r="GL78" s="117"/>
      <c r="GM78" s="117"/>
      <c r="GN78" s="117"/>
      <c r="GO78" s="117"/>
      <c r="GP78" s="117"/>
      <c r="GQ78" s="117"/>
      <c r="GR78" s="117"/>
      <c r="GS78" s="117"/>
      <c r="GT78" s="117"/>
      <c r="GU78" s="117"/>
      <c r="GV78" s="117"/>
      <c r="GW78" s="117"/>
      <c r="GX78" s="117"/>
      <c r="GY78" s="117"/>
      <c r="GZ78" s="117"/>
      <c r="HA78" s="117"/>
      <c r="HB78" s="117"/>
      <c r="HC78" s="117"/>
      <c r="HD78" s="117"/>
      <c r="HE78" s="117"/>
      <c r="HF78" s="117"/>
      <c r="HG78" s="117"/>
      <c r="HH78" s="117"/>
      <c r="HI78" s="117"/>
      <c r="HJ78" s="117"/>
      <c r="HK78" s="117"/>
      <c r="HL78" s="117"/>
      <c r="HM78" s="117"/>
      <c r="HN78" s="117"/>
      <c r="HO78" s="117"/>
      <c r="HP78" s="117"/>
      <c r="HQ78" s="117"/>
      <c r="HR78" s="117"/>
      <c r="HS78" s="117"/>
      <c r="HT78" s="117"/>
      <c r="HU78" s="117"/>
      <c r="HV78" s="117"/>
      <c r="HW78" s="117"/>
      <c r="HX78" s="117"/>
      <c r="HY78" s="117"/>
      <c r="HZ78" s="117"/>
      <c r="IA78" s="117"/>
      <c r="IB78" s="117"/>
      <c r="IC78" s="117"/>
      <c r="ID78" s="117"/>
    </row>
    <row r="79" spans="1:238" s="119" customFormat="1" x14ac:dyDescent="0.2">
      <c r="A79" s="117"/>
      <c r="B79" s="41"/>
      <c r="C79" s="117"/>
      <c r="D79" s="118"/>
      <c r="E79" s="117"/>
      <c r="F79" s="118"/>
      <c r="G79" s="117"/>
      <c r="H79" s="117"/>
      <c r="I79" s="117"/>
      <c r="J79" s="117"/>
      <c r="K79" s="117"/>
      <c r="L79" s="117"/>
      <c r="M79" s="117"/>
      <c r="FC79" s="117"/>
      <c r="FD79" s="117"/>
      <c r="FE79" s="117"/>
      <c r="FF79" s="117"/>
      <c r="FG79" s="117"/>
      <c r="FH79" s="117"/>
      <c r="FI79" s="117"/>
      <c r="FJ79" s="117"/>
      <c r="FK79" s="117"/>
      <c r="FL79" s="117"/>
      <c r="FM79" s="117"/>
      <c r="FN79" s="117"/>
      <c r="FO79" s="117"/>
      <c r="FP79" s="117"/>
      <c r="FQ79" s="117"/>
      <c r="FR79" s="117"/>
      <c r="FS79" s="117"/>
      <c r="FT79" s="117"/>
      <c r="FU79" s="117"/>
      <c r="FV79" s="117"/>
      <c r="FW79" s="117"/>
      <c r="FX79" s="117"/>
      <c r="FY79" s="117"/>
      <c r="FZ79" s="117"/>
      <c r="GA79" s="117"/>
      <c r="GB79" s="117"/>
      <c r="GC79" s="117"/>
      <c r="GD79" s="117"/>
      <c r="GE79" s="117"/>
      <c r="GF79" s="117"/>
      <c r="GG79" s="117"/>
      <c r="GH79" s="117"/>
      <c r="GI79" s="117"/>
      <c r="GJ79" s="117"/>
      <c r="GK79" s="117"/>
      <c r="GL79" s="117"/>
      <c r="GM79" s="117"/>
      <c r="GN79" s="117"/>
      <c r="GO79" s="117"/>
      <c r="GP79" s="117"/>
      <c r="GQ79" s="117"/>
      <c r="GR79" s="117"/>
      <c r="GS79" s="117"/>
      <c r="GT79" s="117"/>
      <c r="GU79" s="117"/>
      <c r="GV79" s="117"/>
      <c r="GW79" s="117"/>
      <c r="GX79" s="117"/>
      <c r="GY79" s="117"/>
      <c r="GZ79" s="117"/>
      <c r="HA79" s="117"/>
      <c r="HB79" s="117"/>
      <c r="HC79" s="117"/>
      <c r="HD79" s="117"/>
      <c r="HE79" s="117"/>
      <c r="HF79" s="117"/>
      <c r="HG79" s="117"/>
      <c r="HH79" s="117"/>
      <c r="HI79" s="117"/>
      <c r="HJ79" s="117"/>
      <c r="HK79" s="117"/>
      <c r="HL79" s="117"/>
      <c r="HM79" s="117"/>
      <c r="HN79" s="117"/>
      <c r="HO79" s="117"/>
      <c r="HP79" s="117"/>
      <c r="HQ79" s="117"/>
      <c r="HR79" s="117"/>
      <c r="HS79" s="117"/>
      <c r="HT79" s="117"/>
      <c r="HU79" s="117"/>
      <c r="HV79" s="117"/>
      <c r="HW79" s="117"/>
      <c r="HX79" s="117"/>
      <c r="HY79" s="117"/>
      <c r="HZ79" s="117"/>
      <c r="IA79" s="117"/>
      <c r="IB79" s="117"/>
      <c r="IC79" s="117"/>
      <c r="ID79" s="117"/>
    </row>
    <row r="80" spans="1:238" s="119" customFormat="1" x14ac:dyDescent="0.2">
      <c r="A80" s="117"/>
      <c r="B80" s="41"/>
      <c r="C80" s="117"/>
      <c r="D80" s="118"/>
      <c r="E80" s="117"/>
      <c r="F80" s="118"/>
      <c r="G80" s="117"/>
      <c r="H80" s="117"/>
      <c r="I80" s="117"/>
      <c r="J80" s="117"/>
      <c r="K80" s="117"/>
      <c r="L80" s="117"/>
      <c r="M80" s="117"/>
      <c r="FC80" s="117"/>
      <c r="FD80" s="117"/>
      <c r="FE80" s="117"/>
      <c r="FF80" s="117"/>
      <c r="FG80" s="117"/>
      <c r="FH80" s="117"/>
      <c r="FI80" s="117"/>
      <c r="FJ80" s="117"/>
      <c r="FK80" s="117"/>
      <c r="FL80" s="117"/>
      <c r="FM80" s="117"/>
      <c r="FN80" s="117"/>
      <c r="FO80" s="117"/>
      <c r="FP80" s="117"/>
      <c r="FQ80" s="117"/>
      <c r="FR80" s="117"/>
      <c r="FS80" s="117"/>
      <c r="FT80" s="117"/>
      <c r="FU80" s="117"/>
      <c r="FV80" s="117"/>
      <c r="FW80" s="117"/>
      <c r="FX80" s="117"/>
      <c r="FY80" s="117"/>
      <c r="FZ80" s="117"/>
      <c r="GA80" s="117"/>
      <c r="GB80" s="117"/>
      <c r="GC80" s="117"/>
      <c r="GD80" s="117"/>
      <c r="GE80" s="117"/>
      <c r="GF80" s="117"/>
      <c r="GG80" s="117"/>
      <c r="GH80" s="117"/>
      <c r="GI80" s="117"/>
      <c r="GJ80" s="117"/>
      <c r="GK80" s="117"/>
      <c r="GL80" s="117"/>
      <c r="GM80" s="117"/>
      <c r="GN80" s="117"/>
      <c r="GO80" s="117"/>
      <c r="GP80" s="117"/>
      <c r="GQ80" s="117"/>
      <c r="GR80" s="117"/>
      <c r="GS80" s="117"/>
      <c r="GT80" s="117"/>
      <c r="GU80" s="117"/>
      <c r="GV80" s="117"/>
      <c r="GW80" s="117"/>
      <c r="GX80" s="117"/>
      <c r="GY80" s="117"/>
      <c r="GZ80" s="117"/>
      <c r="HA80" s="117"/>
      <c r="HB80" s="117"/>
      <c r="HC80" s="117"/>
      <c r="HD80" s="117"/>
      <c r="HE80" s="117"/>
      <c r="HF80" s="117"/>
      <c r="HG80" s="117"/>
      <c r="HH80" s="117"/>
      <c r="HI80" s="117"/>
      <c r="HJ80" s="117"/>
      <c r="HK80" s="117"/>
      <c r="HL80" s="117"/>
      <c r="HM80" s="117"/>
      <c r="HN80" s="117"/>
      <c r="HO80" s="117"/>
      <c r="HP80" s="117"/>
      <c r="HQ80" s="117"/>
      <c r="HR80" s="117"/>
      <c r="HS80" s="117"/>
      <c r="HT80" s="117"/>
      <c r="HU80" s="117"/>
      <c r="HV80" s="117"/>
      <c r="HW80" s="117"/>
      <c r="HX80" s="117"/>
      <c r="HY80" s="117"/>
      <c r="HZ80" s="117"/>
      <c r="IA80" s="117"/>
      <c r="IB80" s="117"/>
      <c r="IC80" s="117"/>
      <c r="ID80" s="117"/>
    </row>
    <row r="81" spans="1:238" s="119" customFormat="1" x14ac:dyDescent="0.2">
      <c r="A81" s="117"/>
      <c r="B81" s="41"/>
      <c r="C81" s="117"/>
      <c r="D81" s="118"/>
      <c r="E81" s="117"/>
      <c r="F81" s="118"/>
      <c r="G81" s="117"/>
      <c r="H81" s="117"/>
      <c r="I81" s="117"/>
      <c r="J81" s="117"/>
      <c r="K81" s="117"/>
      <c r="L81" s="117"/>
      <c r="M81" s="117"/>
      <c r="FC81" s="117"/>
      <c r="FD81" s="117"/>
      <c r="FE81" s="117"/>
      <c r="FF81" s="117"/>
      <c r="FG81" s="117"/>
      <c r="FH81" s="117"/>
      <c r="FI81" s="117"/>
      <c r="FJ81" s="117"/>
      <c r="FK81" s="117"/>
      <c r="FL81" s="117"/>
      <c r="FM81" s="117"/>
      <c r="FN81" s="117"/>
      <c r="FO81" s="117"/>
      <c r="FP81" s="117"/>
      <c r="FQ81" s="117"/>
      <c r="FR81" s="117"/>
      <c r="FS81" s="117"/>
      <c r="FT81" s="117"/>
      <c r="FU81" s="117"/>
      <c r="FV81" s="117"/>
      <c r="FW81" s="117"/>
      <c r="FX81" s="117"/>
      <c r="FY81" s="117"/>
      <c r="FZ81" s="117"/>
      <c r="GA81" s="117"/>
      <c r="GB81" s="117"/>
      <c r="GC81" s="117"/>
      <c r="GD81" s="117"/>
      <c r="GE81" s="117"/>
      <c r="GF81" s="117"/>
      <c r="GG81" s="117"/>
      <c r="GH81" s="117"/>
      <c r="GI81" s="117"/>
      <c r="GJ81" s="117"/>
      <c r="GK81" s="117"/>
      <c r="GL81" s="117"/>
      <c r="GM81" s="117"/>
      <c r="GN81" s="117"/>
      <c r="GO81" s="117"/>
      <c r="GP81" s="117"/>
      <c r="GQ81" s="117"/>
      <c r="GR81" s="117"/>
      <c r="GS81" s="117"/>
      <c r="GT81" s="117"/>
      <c r="GU81" s="117"/>
      <c r="GV81" s="117"/>
      <c r="GW81" s="117"/>
      <c r="GX81" s="117"/>
      <c r="GY81" s="117"/>
      <c r="GZ81" s="117"/>
      <c r="HA81" s="117"/>
      <c r="HB81" s="117"/>
      <c r="HC81" s="117"/>
      <c r="HD81" s="117"/>
      <c r="HE81" s="117"/>
      <c r="HF81" s="117"/>
      <c r="HG81" s="117"/>
      <c r="HH81" s="117"/>
      <c r="HI81" s="117"/>
      <c r="HJ81" s="117"/>
      <c r="HK81" s="117"/>
      <c r="HL81" s="117"/>
      <c r="HM81" s="117"/>
      <c r="HN81" s="117"/>
      <c r="HO81" s="117"/>
      <c r="HP81" s="117"/>
      <c r="HQ81" s="117"/>
      <c r="HR81" s="117"/>
      <c r="HS81" s="117"/>
      <c r="HT81" s="117"/>
      <c r="HU81" s="117"/>
      <c r="HV81" s="117"/>
      <c r="HW81" s="117"/>
      <c r="HX81" s="117"/>
      <c r="HY81" s="117"/>
      <c r="HZ81" s="117"/>
      <c r="IA81" s="117"/>
      <c r="IB81" s="117"/>
      <c r="IC81" s="117"/>
      <c r="ID81" s="117"/>
    </row>
    <row r="82" spans="1:238" s="119" customFormat="1" x14ac:dyDescent="0.2">
      <c r="A82" s="117"/>
      <c r="B82" s="41"/>
      <c r="C82" s="117"/>
      <c r="D82" s="118"/>
      <c r="E82" s="117"/>
      <c r="F82" s="118"/>
      <c r="G82" s="117"/>
      <c r="H82" s="117"/>
      <c r="I82" s="117"/>
      <c r="J82" s="117"/>
      <c r="K82" s="117"/>
      <c r="L82" s="117"/>
      <c r="M82" s="117"/>
      <c r="FC82" s="117"/>
      <c r="FD82" s="117"/>
      <c r="FE82" s="117"/>
      <c r="FF82" s="117"/>
      <c r="FG82" s="117"/>
      <c r="FH82" s="117"/>
      <c r="FI82" s="117"/>
      <c r="FJ82" s="117"/>
      <c r="FK82" s="117"/>
      <c r="FL82" s="117"/>
      <c r="FM82" s="117"/>
      <c r="FN82" s="117"/>
      <c r="FO82" s="117"/>
      <c r="FP82" s="117"/>
      <c r="FQ82" s="117"/>
      <c r="FR82" s="117"/>
      <c r="FS82" s="117"/>
      <c r="FT82" s="117"/>
      <c r="FU82" s="117"/>
      <c r="FV82" s="117"/>
      <c r="FW82" s="117"/>
      <c r="FX82" s="117"/>
      <c r="FY82" s="117"/>
      <c r="FZ82" s="117"/>
      <c r="GA82" s="117"/>
      <c r="GB82" s="117"/>
      <c r="GC82" s="117"/>
      <c r="GD82" s="117"/>
      <c r="GE82" s="117"/>
      <c r="GF82" s="117"/>
      <c r="GG82" s="117"/>
      <c r="GH82" s="117"/>
      <c r="GI82" s="117"/>
      <c r="GJ82" s="117"/>
      <c r="GK82" s="117"/>
      <c r="GL82" s="117"/>
      <c r="GM82" s="117"/>
      <c r="GN82" s="117"/>
      <c r="GO82" s="117"/>
      <c r="GP82" s="117"/>
      <c r="GQ82" s="117"/>
      <c r="GR82" s="117"/>
      <c r="GS82" s="117"/>
      <c r="GT82" s="117"/>
      <c r="GU82" s="117"/>
      <c r="GV82" s="117"/>
      <c r="GW82" s="117"/>
      <c r="GX82" s="117"/>
      <c r="GY82" s="117"/>
      <c r="GZ82" s="117"/>
      <c r="HA82" s="117"/>
      <c r="HB82" s="117"/>
      <c r="HC82" s="117"/>
      <c r="HD82" s="117"/>
      <c r="HE82" s="117"/>
      <c r="HF82" s="117"/>
      <c r="HG82" s="117"/>
      <c r="HH82" s="117"/>
      <c r="HI82" s="117"/>
      <c r="HJ82" s="117"/>
      <c r="HK82" s="117"/>
      <c r="HL82" s="117"/>
      <c r="HM82" s="117"/>
      <c r="HN82" s="117"/>
      <c r="HO82" s="117"/>
      <c r="HP82" s="117"/>
      <c r="HQ82" s="117"/>
      <c r="HR82" s="117"/>
      <c r="HS82" s="117"/>
      <c r="HT82" s="117"/>
      <c r="HU82" s="117"/>
      <c r="HV82" s="117"/>
      <c r="HW82" s="117"/>
      <c r="HX82" s="117"/>
      <c r="HY82" s="117"/>
      <c r="HZ82" s="117"/>
      <c r="IA82" s="117"/>
      <c r="IB82" s="117"/>
      <c r="IC82" s="117"/>
      <c r="ID82" s="117"/>
    </row>
  </sheetData>
  <mergeCells count="187">
    <mergeCell ref="EJ51:EM51"/>
    <mergeCell ref="ET51:EW51"/>
    <mergeCell ref="EN53:ER53"/>
    <mergeCell ref="DT1:DX1"/>
    <mergeCell ref="DY1:EC1"/>
    <mergeCell ref="DT3:DX3"/>
    <mergeCell ref="EX1:FB1"/>
    <mergeCell ref="ED60:EH60"/>
    <mergeCell ref="EI60:EM60"/>
    <mergeCell ref="ED3:EH3"/>
    <mergeCell ref="EE51:EH51"/>
    <mergeCell ref="EI3:EM3"/>
    <mergeCell ref="EX2:FB2"/>
    <mergeCell ref="ES2:EW2"/>
    <mergeCell ref="EY51:FB51"/>
    <mergeCell ref="EX3:FB3"/>
    <mergeCell ref="EI53:EM53"/>
    <mergeCell ref="ES3:EW3"/>
    <mergeCell ref="EI1:EM1"/>
    <mergeCell ref="EN2:ER2"/>
    <mergeCell ref="EN3:ER3"/>
    <mergeCell ref="EI2:EM2"/>
    <mergeCell ref="ES1:EW1"/>
    <mergeCell ref="ED2:EH2"/>
    <mergeCell ref="EN1:ER1"/>
    <mergeCell ref="ED53:EH53"/>
    <mergeCell ref="ED1:EH1"/>
    <mergeCell ref="DY53:EC53"/>
    <mergeCell ref="DT53:DX53"/>
    <mergeCell ref="DU51:DX51"/>
    <mergeCell ref="DJ3:DN3"/>
    <mergeCell ref="DZ51:EC51"/>
    <mergeCell ref="DP51:DS51"/>
    <mergeCell ref="DT60:DX60"/>
    <mergeCell ref="DT2:DX2"/>
    <mergeCell ref="DY3:EC3"/>
    <mergeCell ref="DY60:EC60"/>
    <mergeCell ref="DY2:EC2"/>
    <mergeCell ref="DO60:DS60"/>
    <mergeCell ref="DA51:DD51"/>
    <mergeCell ref="DO53:DS53"/>
    <mergeCell ref="DJ2:DN2"/>
    <mergeCell ref="CZ3:DD3"/>
    <mergeCell ref="CZ1:DD1"/>
    <mergeCell ref="CZ60:DD60"/>
    <mergeCell ref="CU2:CY2"/>
    <mergeCell ref="DK51:DN51"/>
    <mergeCell ref="DF51:DI51"/>
    <mergeCell ref="DE2:DI2"/>
    <mergeCell ref="DJ1:DN1"/>
    <mergeCell ref="DO3:DS3"/>
    <mergeCell ref="DO1:DS1"/>
    <mergeCell ref="DJ60:DN60"/>
    <mergeCell ref="DO2:DS2"/>
    <mergeCell ref="CU1:CY1"/>
    <mergeCell ref="CU3:CY3"/>
    <mergeCell ref="CU53:CY53"/>
    <mergeCell ref="DJ53:DN53"/>
    <mergeCell ref="CV51:CY51"/>
    <mergeCell ref="DE3:DI3"/>
    <mergeCell ref="DE53:DI53"/>
    <mergeCell ref="CZ53:DD53"/>
    <mergeCell ref="DE60:DI60"/>
    <mergeCell ref="DE1:DI1"/>
    <mergeCell ref="CK60:CO60"/>
    <mergeCell ref="CP60:CT60"/>
    <mergeCell ref="CF2:CJ2"/>
    <mergeCell ref="CP53:CT53"/>
    <mergeCell ref="CQ51:CT51"/>
    <mergeCell ref="CF60:CJ60"/>
    <mergeCell ref="CU60:CY60"/>
    <mergeCell ref="CZ2:DD2"/>
    <mergeCell ref="CK53:CO53"/>
    <mergeCell ref="CP3:CT3"/>
    <mergeCell ref="BV2:BZ2"/>
    <mergeCell ref="BV1:BZ1"/>
    <mergeCell ref="CP2:CT2"/>
    <mergeCell ref="CK2:CO2"/>
    <mergeCell ref="BQ2:BU2"/>
    <mergeCell ref="CA2:CE2"/>
    <mergeCell ref="BQ1:BU1"/>
    <mergeCell ref="CK3:CO3"/>
    <mergeCell ref="CL51:CO51"/>
    <mergeCell ref="CP1:CT1"/>
    <mergeCell ref="CK1:CO1"/>
    <mergeCell ref="BV53:BZ53"/>
    <mergeCell ref="BW51:BZ51"/>
    <mergeCell ref="CA60:CE60"/>
    <mergeCell ref="CA53:CE53"/>
    <mergeCell ref="AM60:AQ60"/>
    <mergeCell ref="BQ60:BU60"/>
    <mergeCell ref="BG1:BK1"/>
    <mergeCell ref="BB1:BF1"/>
    <mergeCell ref="BM51:BP51"/>
    <mergeCell ref="AW60:BA60"/>
    <mergeCell ref="BB60:BF60"/>
    <mergeCell ref="BB53:BF53"/>
    <mergeCell ref="BH51:BK51"/>
    <mergeCell ref="AW53:BA53"/>
    <mergeCell ref="AM53:AQ53"/>
    <mergeCell ref="BQ53:BU53"/>
    <mergeCell ref="BL53:BP53"/>
    <mergeCell ref="AN51:AQ51"/>
    <mergeCell ref="AR60:AV60"/>
    <mergeCell ref="AM1:AQ1"/>
    <mergeCell ref="AR3:AV3"/>
    <mergeCell ref="BC51:BF51"/>
    <mergeCell ref="AW1:BA1"/>
    <mergeCell ref="AW2:BA2"/>
    <mergeCell ref="BR51:BU51"/>
    <mergeCell ref="BL1:BP1"/>
    <mergeCell ref="BL2:BP2"/>
    <mergeCell ref="BQ3:BU3"/>
    <mergeCell ref="S60:W60"/>
    <mergeCell ref="X60:AB60"/>
    <mergeCell ref="AD51:AG51"/>
    <mergeCell ref="S53:W53"/>
    <mergeCell ref="CF1:CJ1"/>
    <mergeCell ref="AH53:AL53"/>
    <mergeCell ref="AR53:AV53"/>
    <mergeCell ref="AS51:AV51"/>
    <mergeCell ref="AH1:AL1"/>
    <mergeCell ref="AH2:AL2"/>
    <mergeCell ref="T51:W51"/>
    <mergeCell ref="AI51:AL51"/>
    <mergeCell ref="CA3:CE3"/>
    <mergeCell ref="CA1:CE1"/>
    <mergeCell ref="BV3:BZ3"/>
    <mergeCell ref="BV60:BZ60"/>
    <mergeCell ref="CF53:CJ53"/>
    <mergeCell ref="CF3:CJ3"/>
    <mergeCell ref="CG51:CJ51"/>
    <mergeCell ref="CB51:CE51"/>
    <mergeCell ref="BL60:BP60"/>
    <mergeCell ref="N1:R1"/>
    <mergeCell ref="S1:W1"/>
    <mergeCell ref="X1:AB1"/>
    <mergeCell ref="X2:AB2"/>
    <mergeCell ref="AC2:AG2"/>
    <mergeCell ref="AC3:AG3"/>
    <mergeCell ref="AH3:AL3"/>
    <mergeCell ref="AC1:AG1"/>
    <mergeCell ref="BG60:BK60"/>
    <mergeCell ref="BG53:BK53"/>
    <mergeCell ref="AX51:BA51"/>
    <mergeCell ref="AR1:AV1"/>
    <mergeCell ref="AW3:BA3"/>
    <mergeCell ref="BL3:BP3"/>
    <mergeCell ref="BG2:BK2"/>
    <mergeCell ref="BB3:BF3"/>
    <mergeCell ref="BG3:BK3"/>
    <mergeCell ref="BB2:BF2"/>
    <mergeCell ref="AR2:AV2"/>
    <mergeCell ref="AC53:AG53"/>
    <mergeCell ref="A2:A4"/>
    <mergeCell ref="M2:M4"/>
    <mergeCell ref="B2:B4"/>
    <mergeCell ref="I2:I4"/>
    <mergeCell ref="D2:D4"/>
    <mergeCell ref="H2:H4"/>
    <mergeCell ref="J2:J4"/>
    <mergeCell ref="L2:L4"/>
    <mergeCell ref="F2:F4"/>
    <mergeCell ref="EO51:ER51"/>
    <mergeCell ref="EN60:ER60"/>
    <mergeCell ref="ES60:EW60"/>
    <mergeCell ref="EX60:FB60"/>
    <mergeCell ref="ES53:EW53"/>
    <mergeCell ref="EX53:FB53"/>
    <mergeCell ref="C2:C4"/>
    <mergeCell ref="AM3:AQ3"/>
    <mergeCell ref="G2:G4"/>
    <mergeCell ref="E2:E4"/>
    <mergeCell ref="AM2:AQ2"/>
    <mergeCell ref="K2:K4"/>
    <mergeCell ref="S3:W3"/>
    <mergeCell ref="S2:W2"/>
    <mergeCell ref="N2:R2"/>
    <mergeCell ref="N3:R3"/>
    <mergeCell ref="X3:AB3"/>
    <mergeCell ref="N60:R60"/>
    <mergeCell ref="AH60:AL60"/>
    <mergeCell ref="AC60:AG60"/>
    <mergeCell ref="O51:R51"/>
    <mergeCell ref="N53:R53"/>
    <mergeCell ref="X53:AB53"/>
    <mergeCell ref="Y51:AB51"/>
  </mergeCells>
  <phoneticPr fontId="0" type="noConversion"/>
  <conditionalFormatting sqref="J36:M50 B8 D8 C5:C50 E44:I50 E5:M8 A6:D7 A5:A50">
    <cfRule type="cellIs" dxfId="4" priority="44" stopIfTrue="1" operator="equal">
      <formula>0</formula>
    </cfRule>
  </conditionalFormatting>
  <conditionalFormatting sqref="ES55:ES59 EX55:EX59">
    <cfRule type="cellIs" dxfId="3" priority="3" stopIfTrue="1" operator="equal">
      <formula>"A"</formula>
    </cfRule>
    <cfRule type="cellIs" dxfId="2" priority="4" stopIfTrue="1" operator="equal">
      <formula>"E"</formula>
    </cfRule>
  </conditionalFormatting>
  <conditionalFormatting sqref="N5:FB43">
    <cfRule type="cellIs" dxfId="1" priority="1" stopIfTrue="1" operator="equal">
      <formula>"E"</formula>
    </cfRule>
    <cfRule type="cellIs" dxfId="0" priority="2" operator="equal">
      <formula>"A"</formula>
    </cfRule>
  </conditionalFormatting>
  <printOptions horizontalCentered="1" verticalCentered="1"/>
  <pageMargins left="0.19685039370078741" right="0.27559055118110237" top="0.51181102362204722" bottom="0.51181102362204722" header="0.51181102362204722" footer="0.51181102362204722"/>
  <pageSetup paperSize="9" scale="27" orientation="portrait" horizontalDpi="300" verticalDpi="300" r:id="rId1"/>
  <headerFooter alignWithMargins="0"/>
  <colBreaks count="1" manualBreakCount="1">
    <brk id="33" min="1" max="46" man="1"/>
  </colBreaks>
  <webPublishItems count="1">
    <webPublishItem id="14673" divId="SUTURA COMPLETO PER WEB_14673" sourceType="sheet" destinationFile="E:\PS Sutura\sito nuovo\voti.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zoomScale="65" zoomScaleNormal="65" zoomScaleSheetLayoutView="75" workbookViewId="0">
      <selection activeCell="C39" sqref="C39"/>
    </sheetView>
  </sheetViews>
  <sheetFormatPr defaultRowHeight="12.75" x14ac:dyDescent="0.2"/>
  <cols>
    <col min="1" max="1" width="3.7109375" style="48" customWidth="1"/>
    <col min="2" max="2" width="20.85546875" style="45" customWidth="1"/>
    <col min="3" max="3" width="63.7109375" style="45" customWidth="1"/>
    <col min="4" max="4" width="6.5703125" style="65" customWidth="1"/>
    <col min="5" max="5" width="37.5703125" style="100" bestFit="1" customWidth="1"/>
    <col min="6" max="6" width="23.85546875" style="51" customWidth="1"/>
    <col min="7" max="7" width="26.140625" style="45" customWidth="1"/>
    <col min="8" max="8" width="4.5703125" style="48" customWidth="1"/>
    <col min="9" max="9" width="26.140625" style="45" customWidth="1"/>
    <col min="10" max="10" width="9.140625" style="48"/>
    <col min="11" max="11" width="9" style="48" customWidth="1"/>
    <col min="12" max="16384" width="9.140625" style="48"/>
  </cols>
  <sheetData>
    <row r="1" spans="2:9" ht="15" x14ac:dyDescent="0.2">
      <c r="C1" s="46" t="s">
        <v>57</v>
      </c>
      <c r="D1" s="46"/>
      <c r="E1" s="98"/>
      <c r="F1" s="47"/>
      <c r="G1" s="112"/>
      <c r="I1" s="112"/>
    </row>
    <row r="2" spans="2:9" x14ac:dyDescent="0.2">
      <c r="C2" s="49" t="s">
        <v>58</v>
      </c>
      <c r="D2" s="49"/>
      <c r="E2" s="99"/>
      <c r="F2" s="50"/>
      <c r="G2" s="113"/>
      <c r="I2" s="113"/>
    </row>
    <row r="3" spans="2:9" ht="18.75" customHeight="1" x14ac:dyDescent="0.2">
      <c r="G3" s="114"/>
      <c r="I3" s="114"/>
    </row>
    <row r="4" spans="2:9" x14ac:dyDescent="0.2">
      <c r="B4" s="52"/>
      <c r="C4" s="52" t="s">
        <v>59</v>
      </c>
      <c r="D4" s="106"/>
      <c r="E4" s="52"/>
      <c r="F4" s="53"/>
      <c r="G4" s="115"/>
      <c r="I4" s="115"/>
    </row>
    <row r="5" spans="2:9" x14ac:dyDescent="0.2">
      <c r="G5" s="114"/>
      <c r="I5" s="114"/>
    </row>
    <row r="6" spans="2:9" ht="25.5" x14ac:dyDescent="0.2">
      <c r="B6" s="266" t="s">
        <v>417</v>
      </c>
      <c r="C6" s="266"/>
      <c r="D6" s="266"/>
      <c r="E6" s="266"/>
      <c r="F6" s="266"/>
      <c r="G6" s="114"/>
      <c r="I6" s="114"/>
    </row>
    <row r="7" spans="2:9" x14ac:dyDescent="0.2">
      <c r="C7" s="65"/>
      <c r="E7" s="103"/>
    </row>
    <row r="8" spans="2:9" x14ac:dyDescent="0.2">
      <c r="C8" s="65"/>
      <c r="E8" s="103"/>
    </row>
    <row r="9" spans="2:9" x14ac:dyDescent="0.2">
      <c r="C9" s="65"/>
      <c r="E9" s="103"/>
    </row>
    <row r="10" spans="2:9" s="57" customFormat="1" ht="18" x14ac:dyDescent="0.2">
      <c r="B10" s="54" t="s">
        <v>191</v>
      </c>
      <c r="C10" s="54"/>
      <c r="D10" s="54"/>
      <c r="E10" s="101"/>
      <c r="F10" s="55"/>
      <c r="G10" s="56"/>
      <c r="I10" s="56"/>
    </row>
    <row r="12" spans="2:9" s="57" customFormat="1" ht="18" x14ac:dyDescent="0.2">
      <c r="B12" s="54" t="s">
        <v>192</v>
      </c>
      <c r="C12" s="160"/>
      <c r="D12" s="161"/>
      <c r="E12" s="101"/>
      <c r="F12" s="54"/>
      <c r="G12" s="54"/>
      <c r="I12" s="54"/>
    </row>
    <row r="13" spans="2:9" s="57" customFormat="1" x14ac:dyDescent="0.2">
      <c r="B13" s="58"/>
      <c r="C13" s="58"/>
      <c r="D13" s="107"/>
      <c r="E13" s="102"/>
      <c r="F13" s="59"/>
      <c r="G13" s="58"/>
      <c r="I13" s="58"/>
    </row>
    <row r="14" spans="2:9" s="57" customFormat="1" ht="18" x14ac:dyDescent="0.2">
      <c r="B14" s="54" t="s">
        <v>193</v>
      </c>
      <c r="C14" s="56"/>
      <c r="D14" s="54"/>
      <c r="E14" s="101"/>
      <c r="F14" s="60"/>
      <c r="G14" s="54"/>
      <c r="I14" s="54"/>
    </row>
    <row r="17" spans="2:9" ht="13.5" thickBot="1" x14ac:dyDescent="0.25"/>
    <row r="18" spans="2:9" s="63" customFormat="1" ht="57.75" customHeight="1" x14ac:dyDescent="0.3">
      <c r="B18" s="61" t="s">
        <v>60</v>
      </c>
      <c r="C18" s="111" t="s">
        <v>61</v>
      </c>
      <c r="D18" s="104"/>
      <c r="E18" s="61" t="s">
        <v>158</v>
      </c>
      <c r="F18" s="162" t="s">
        <v>159</v>
      </c>
      <c r="G18" s="62" t="s">
        <v>160</v>
      </c>
      <c r="I18" s="163"/>
    </row>
    <row r="19" spans="2:9" ht="19.5" x14ac:dyDescent="0.2">
      <c r="B19" s="110"/>
      <c r="C19" s="109"/>
      <c r="D19" s="104"/>
      <c r="E19" s="108"/>
      <c r="F19" s="66"/>
      <c r="G19" s="109"/>
      <c r="I19" s="164"/>
    </row>
    <row r="20" spans="2:9" s="45" customFormat="1" ht="26.25" customHeight="1" x14ac:dyDescent="0.2">
      <c r="B20" s="165">
        <v>1</v>
      </c>
      <c r="C20" s="116" t="s">
        <v>132</v>
      </c>
      <c r="D20" s="104"/>
      <c r="E20" s="166" t="s">
        <v>139</v>
      </c>
      <c r="F20" s="167" t="s">
        <v>418</v>
      </c>
      <c r="G20" s="168" t="s">
        <v>419</v>
      </c>
      <c r="I20" s="169" t="s">
        <v>420</v>
      </c>
    </row>
    <row r="21" spans="2:9" s="45" customFormat="1" ht="26.25" customHeight="1" x14ac:dyDescent="0.2">
      <c r="B21" s="165">
        <v>2</v>
      </c>
      <c r="C21" s="116" t="s">
        <v>441</v>
      </c>
      <c r="D21" s="104"/>
      <c r="E21" s="166" t="s">
        <v>421</v>
      </c>
      <c r="F21" s="167" t="s">
        <v>422</v>
      </c>
      <c r="G21" s="168" t="s">
        <v>571</v>
      </c>
      <c r="I21" s="169"/>
    </row>
    <row r="22" spans="2:9" s="45" customFormat="1" ht="26.25" customHeight="1" x14ac:dyDescent="0.2">
      <c r="B22" s="165">
        <v>3</v>
      </c>
      <c r="C22" s="116" t="s">
        <v>438</v>
      </c>
      <c r="D22" s="104"/>
      <c r="E22" s="166" t="s">
        <v>138</v>
      </c>
      <c r="F22" s="167" t="s">
        <v>423</v>
      </c>
      <c r="G22" s="168" t="s">
        <v>424</v>
      </c>
      <c r="I22" s="169" t="s">
        <v>425</v>
      </c>
    </row>
    <row r="23" spans="2:9" s="45" customFormat="1" ht="26.25" customHeight="1" x14ac:dyDescent="0.2">
      <c r="B23" s="165">
        <v>4</v>
      </c>
      <c r="C23" s="116" t="s">
        <v>138</v>
      </c>
      <c r="D23" s="104"/>
      <c r="E23" s="166" t="s">
        <v>426</v>
      </c>
      <c r="F23" s="167" t="s">
        <v>427</v>
      </c>
      <c r="G23" s="168" t="s">
        <v>428</v>
      </c>
      <c r="I23" s="169"/>
    </row>
    <row r="24" spans="2:9" s="45" customFormat="1" ht="26.25" customHeight="1" x14ac:dyDescent="0.2">
      <c r="B24" s="165">
        <v>5</v>
      </c>
      <c r="C24" s="116" t="s">
        <v>447</v>
      </c>
      <c r="D24" s="104"/>
      <c r="E24" s="166" t="s">
        <v>140</v>
      </c>
      <c r="F24" s="167" t="s">
        <v>429</v>
      </c>
      <c r="G24" s="168" t="s">
        <v>430</v>
      </c>
      <c r="I24" s="169"/>
    </row>
    <row r="25" spans="2:9" s="45" customFormat="1" ht="26.25" customHeight="1" x14ac:dyDescent="0.2">
      <c r="B25" s="165">
        <v>6</v>
      </c>
      <c r="C25" s="171" t="s">
        <v>421</v>
      </c>
      <c r="D25" s="104"/>
      <c r="E25" s="166" t="s">
        <v>130</v>
      </c>
      <c r="F25" s="167" t="s">
        <v>431</v>
      </c>
      <c r="G25" s="168" t="s">
        <v>432</v>
      </c>
      <c r="I25" s="169" t="s">
        <v>433</v>
      </c>
    </row>
    <row r="26" spans="2:9" s="45" customFormat="1" ht="26.25" customHeight="1" x14ac:dyDescent="0.2">
      <c r="B26" s="165">
        <v>7</v>
      </c>
      <c r="C26" s="116" t="s">
        <v>454</v>
      </c>
      <c r="D26" s="104"/>
      <c r="E26" s="166" t="s">
        <v>142</v>
      </c>
      <c r="F26" s="167" t="s">
        <v>494</v>
      </c>
      <c r="G26" s="168" t="s">
        <v>434</v>
      </c>
      <c r="I26" s="169"/>
    </row>
    <row r="27" spans="2:9" s="45" customFormat="1" ht="26.25" customHeight="1" x14ac:dyDescent="0.2">
      <c r="B27" s="165">
        <v>8</v>
      </c>
      <c r="C27" s="116" t="s">
        <v>139</v>
      </c>
      <c r="D27" s="104"/>
      <c r="E27" s="166" t="s">
        <v>131</v>
      </c>
      <c r="F27" s="167" t="s">
        <v>435</v>
      </c>
      <c r="G27" s="168" t="s">
        <v>436</v>
      </c>
      <c r="I27" s="169" t="s">
        <v>437</v>
      </c>
    </row>
    <row r="28" spans="2:9" s="45" customFormat="1" ht="26.25" customHeight="1" x14ac:dyDescent="0.2">
      <c r="B28" s="165">
        <v>19</v>
      </c>
      <c r="C28" s="116" t="s">
        <v>444</v>
      </c>
      <c r="D28" s="104"/>
      <c r="E28" s="166" t="s">
        <v>438</v>
      </c>
      <c r="F28" s="167" t="s">
        <v>439</v>
      </c>
      <c r="G28" s="168" t="s">
        <v>440</v>
      </c>
      <c r="I28" s="169"/>
    </row>
    <row r="29" spans="2:9" s="45" customFormat="1" ht="26.25" customHeight="1" x14ac:dyDescent="0.2">
      <c r="B29" s="165">
        <v>10</v>
      </c>
      <c r="C29" s="116" t="s">
        <v>137</v>
      </c>
      <c r="D29" s="104"/>
      <c r="E29" s="166" t="s">
        <v>441</v>
      </c>
      <c r="F29" s="167" t="s">
        <v>442</v>
      </c>
      <c r="G29" s="168" t="s">
        <v>443</v>
      </c>
      <c r="I29" s="169"/>
    </row>
    <row r="30" spans="2:9" s="45" customFormat="1" ht="26.25" customHeight="1" x14ac:dyDescent="0.2">
      <c r="B30" s="165">
        <v>11</v>
      </c>
      <c r="C30" s="116" t="s">
        <v>40</v>
      </c>
      <c r="D30" s="104"/>
      <c r="E30" s="166" t="s">
        <v>444</v>
      </c>
      <c r="F30" s="167" t="s">
        <v>445</v>
      </c>
      <c r="G30" s="168" t="s">
        <v>446</v>
      </c>
      <c r="I30" s="169"/>
    </row>
    <row r="31" spans="2:9" s="45" customFormat="1" ht="26.25" customHeight="1" x14ac:dyDescent="0.2">
      <c r="B31" s="165"/>
      <c r="C31" s="116"/>
      <c r="D31" s="104"/>
      <c r="E31" s="166" t="s">
        <v>447</v>
      </c>
      <c r="F31" s="167" t="s">
        <v>448</v>
      </c>
      <c r="G31" s="168" t="s">
        <v>449</v>
      </c>
      <c r="I31" s="169"/>
    </row>
    <row r="32" spans="2:9" s="45" customFormat="1" ht="26.25" customHeight="1" x14ac:dyDescent="0.2">
      <c r="B32" s="165">
        <v>12</v>
      </c>
      <c r="C32" s="116" t="s">
        <v>129</v>
      </c>
      <c r="D32" s="104"/>
      <c r="E32" s="166" t="s">
        <v>450</v>
      </c>
      <c r="F32" s="167" t="s">
        <v>451</v>
      </c>
      <c r="G32" s="168" t="s">
        <v>570</v>
      </c>
      <c r="I32" s="169"/>
    </row>
    <row r="33" spans="2:9" s="45" customFormat="1" ht="26.25" customHeight="1" x14ac:dyDescent="0.2">
      <c r="B33" s="165">
        <v>13</v>
      </c>
      <c r="C33" s="116" t="s">
        <v>489</v>
      </c>
      <c r="D33" s="104"/>
      <c r="E33" s="166" t="s">
        <v>568</v>
      </c>
      <c r="F33" s="167" t="s">
        <v>569</v>
      </c>
      <c r="G33" s="168"/>
      <c r="I33" s="169"/>
    </row>
    <row r="34" spans="2:9" s="45" customFormat="1" ht="26.25" customHeight="1" x14ac:dyDescent="0.2">
      <c r="B34" s="165">
        <v>0</v>
      </c>
      <c r="C34" s="116" t="s">
        <v>130</v>
      </c>
      <c r="D34" s="104"/>
      <c r="E34" s="166" t="s">
        <v>136</v>
      </c>
      <c r="F34" s="167" t="s">
        <v>452</v>
      </c>
      <c r="G34" s="168" t="s">
        <v>453</v>
      </c>
      <c r="I34" s="169"/>
    </row>
    <row r="35" spans="2:9" s="45" customFormat="1" ht="26.25" customHeight="1" x14ac:dyDescent="0.2">
      <c r="B35" s="165">
        <v>14</v>
      </c>
      <c r="C35" s="171" t="s">
        <v>131</v>
      </c>
      <c r="D35" s="104"/>
      <c r="E35" s="166" t="s">
        <v>56</v>
      </c>
      <c r="F35" s="167" t="s">
        <v>613</v>
      </c>
      <c r="G35" s="168" t="s">
        <v>614</v>
      </c>
      <c r="I35" s="169"/>
    </row>
    <row r="36" spans="2:9" s="45" customFormat="1" ht="26.25" customHeight="1" x14ac:dyDescent="0.2">
      <c r="B36" s="165">
        <v>15</v>
      </c>
      <c r="C36" s="116" t="s">
        <v>568</v>
      </c>
      <c r="D36" s="104"/>
      <c r="E36" s="166" t="s">
        <v>454</v>
      </c>
      <c r="F36" s="167" t="s">
        <v>455</v>
      </c>
      <c r="G36" s="168" t="s">
        <v>572</v>
      </c>
      <c r="I36" s="169"/>
    </row>
    <row r="37" spans="2:9" s="45" customFormat="1" ht="26.25" customHeight="1" x14ac:dyDescent="0.2">
      <c r="B37" s="165">
        <v>16</v>
      </c>
      <c r="C37" s="116" t="s">
        <v>41</v>
      </c>
      <c r="D37" s="104"/>
      <c r="E37" s="166" t="s">
        <v>456</v>
      </c>
      <c r="F37" s="167" t="s">
        <v>457</v>
      </c>
      <c r="G37" s="168" t="s">
        <v>573</v>
      </c>
      <c r="I37" s="169"/>
    </row>
    <row r="38" spans="2:9" s="45" customFormat="1" ht="26.25" customHeight="1" x14ac:dyDescent="0.2">
      <c r="B38" s="165">
        <v>18</v>
      </c>
      <c r="C38" s="116" t="s">
        <v>16</v>
      </c>
      <c r="D38" s="104"/>
      <c r="E38" s="166" t="s">
        <v>144</v>
      </c>
      <c r="F38" s="167" t="s">
        <v>458</v>
      </c>
      <c r="G38" s="168"/>
      <c r="I38" s="169" t="s">
        <v>459</v>
      </c>
    </row>
    <row r="39" spans="2:9" s="45" customFormat="1" ht="26.25" customHeight="1" x14ac:dyDescent="0.2">
      <c r="B39" s="165">
        <v>17</v>
      </c>
      <c r="C39" s="116" t="s">
        <v>426</v>
      </c>
      <c r="D39" s="104"/>
      <c r="E39" s="166" t="s">
        <v>135</v>
      </c>
      <c r="F39" s="167" t="s">
        <v>460</v>
      </c>
      <c r="G39" s="168" t="s">
        <v>461</v>
      </c>
      <c r="I39" s="169" t="s">
        <v>462</v>
      </c>
    </row>
    <row r="40" spans="2:9" s="45" customFormat="1" ht="26.25" customHeight="1" x14ac:dyDescent="0.2">
      <c r="B40" s="165"/>
      <c r="C40" s="116"/>
      <c r="D40" s="104"/>
      <c r="E40" s="166" t="s">
        <v>134</v>
      </c>
      <c r="F40" s="167" t="s">
        <v>463</v>
      </c>
      <c r="G40" s="168" t="s">
        <v>464</v>
      </c>
      <c r="I40" s="169" t="s">
        <v>465</v>
      </c>
    </row>
    <row r="41" spans="2:9" s="45" customFormat="1" ht="26.25" customHeight="1" x14ac:dyDescent="0.2">
      <c r="B41" s="165"/>
      <c r="C41" s="116"/>
      <c r="D41" s="104"/>
      <c r="E41" s="166" t="s">
        <v>143</v>
      </c>
      <c r="F41" s="167" t="s">
        <v>466</v>
      </c>
      <c r="G41" s="168" t="s">
        <v>467</v>
      </c>
      <c r="I41" s="169" t="s">
        <v>468</v>
      </c>
    </row>
    <row r="42" spans="2:9" s="45" customFormat="1" ht="26.25" customHeight="1" x14ac:dyDescent="0.2">
      <c r="B42" s="165"/>
      <c r="C42" s="116"/>
      <c r="D42" s="104"/>
      <c r="E42" s="166" t="s">
        <v>469</v>
      </c>
      <c r="F42" s="167" t="s">
        <v>470</v>
      </c>
      <c r="G42" s="168" t="s">
        <v>471</v>
      </c>
      <c r="I42" s="169" t="s">
        <v>472</v>
      </c>
    </row>
    <row r="43" spans="2:9" s="45" customFormat="1" ht="26.25" customHeight="1" x14ac:dyDescent="0.2">
      <c r="B43" s="165"/>
      <c r="C43" s="116"/>
      <c r="D43" s="104"/>
      <c r="E43" s="166" t="s">
        <v>128</v>
      </c>
      <c r="F43" s="167" t="s">
        <v>591</v>
      </c>
      <c r="G43" s="168"/>
      <c r="I43" s="169" t="s">
        <v>473</v>
      </c>
    </row>
    <row r="44" spans="2:9" s="45" customFormat="1" ht="26.25" customHeight="1" x14ac:dyDescent="0.2">
      <c r="B44" s="165"/>
      <c r="C44" s="116"/>
      <c r="D44" s="104"/>
      <c r="E44" s="166" t="s">
        <v>137</v>
      </c>
      <c r="F44" s="167" t="s">
        <v>474</v>
      </c>
      <c r="G44" s="168" t="s">
        <v>475</v>
      </c>
      <c r="I44" s="169" t="s">
        <v>476</v>
      </c>
    </row>
    <row r="45" spans="2:9" s="45" customFormat="1" ht="26.25" customHeight="1" x14ac:dyDescent="0.2">
      <c r="B45" s="264" t="s">
        <v>123</v>
      </c>
      <c r="C45" s="265"/>
      <c r="D45" s="65"/>
      <c r="E45" s="166" t="s">
        <v>141</v>
      </c>
      <c r="F45" s="167" t="s">
        <v>477</v>
      </c>
      <c r="G45" s="168" t="s">
        <v>478</v>
      </c>
      <c r="I45" s="169"/>
    </row>
    <row r="46" spans="2:9" s="45" customFormat="1" ht="26.25" customHeight="1" x14ac:dyDescent="0.2">
      <c r="B46" s="170"/>
      <c r="C46" s="171"/>
      <c r="D46" s="104"/>
      <c r="E46" s="166" t="s">
        <v>129</v>
      </c>
      <c r="F46" s="167" t="s">
        <v>479</v>
      </c>
      <c r="G46" s="168" t="s">
        <v>480</v>
      </c>
      <c r="I46" s="169" t="s">
        <v>481</v>
      </c>
    </row>
    <row r="47" spans="2:9" s="45" customFormat="1" ht="26.25" customHeight="1" x14ac:dyDescent="0.2">
      <c r="B47" s="170"/>
      <c r="C47" s="171"/>
      <c r="D47" s="104"/>
      <c r="E47" s="166" t="s">
        <v>482</v>
      </c>
      <c r="F47" s="167" t="s">
        <v>483</v>
      </c>
      <c r="G47" s="168" t="s">
        <v>615</v>
      </c>
      <c r="I47" s="169" t="s">
        <v>549</v>
      </c>
    </row>
    <row r="48" spans="2:9" s="45" customFormat="1" ht="26.25" customHeight="1" x14ac:dyDescent="0.2">
      <c r="B48" s="264" t="s">
        <v>574</v>
      </c>
      <c r="C48" s="265"/>
      <c r="D48" s="65"/>
      <c r="E48" s="166" t="s">
        <v>132</v>
      </c>
      <c r="F48" s="167" t="s">
        <v>484</v>
      </c>
      <c r="G48" s="168" t="s">
        <v>485</v>
      </c>
      <c r="I48" s="169" t="s">
        <v>486</v>
      </c>
    </row>
    <row r="49" spans="1:9" s="45" customFormat="1" ht="26.25" customHeight="1" x14ac:dyDescent="0.2">
      <c r="B49" s="170"/>
      <c r="C49" s="171" t="s">
        <v>482</v>
      </c>
      <c r="D49" s="104"/>
      <c r="E49" s="166" t="s">
        <v>133</v>
      </c>
      <c r="F49" s="167" t="s">
        <v>487</v>
      </c>
      <c r="G49" s="168" t="s">
        <v>488</v>
      </c>
      <c r="I49" s="169"/>
    </row>
    <row r="50" spans="1:9" s="45" customFormat="1" ht="26.25" customHeight="1" x14ac:dyDescent="0.2">
      <c r="B50" s="264" t="s">
        <v>124</v>
      </c>
      <c r="C50" s="265"/>
      <c r="D50" s="104"/>
      <c r="E50" s="166" t="s">
        <v>489</v>
      </c>
      <c r="F50" s="167" t="s">
        <v>490</v>
      </c>
      <c r="G50" s="168" t="s">
        <v>567</v>
      </c>
      <c r="I50" s="169"/>
    </row>
    <row r="51" spans="1:9" s="45" customFormat="1" ht="26.25" customHeight="1" x14ac:dyDescent="0.2">
      <c r="B51" s="220"/>
      <c r="C51" s="171" t="s">
        <v>128</v>
      </c>
      <c r="D51" s="104"/>
      <c r="E51" s="166" t="s">
        <v>16</v>
      </c>
      <c r="F51" s="167" t="s">
        <v>22</v>
      </c>
      <c r="G51" s="168"/>
      <c r="I51" s="169"/>
    </row>
    <row r="52" spans="1:9" s="45" customFormat="1" ht="26.25" customHeight="1" x14ac:dyDescent="0.2">
      <c r="B52" s="170"/>
      <c r="C52" s="171"/>
      <c r="D52" s="104"/>
      <c r="E52" s="166" t="s">
        <v>491</v>
      </c>
      <c r="F52" s="167" t="s">
        <v>492</v>
      </c>
      <c r="G52" s="168" t="s">
        <v>493</v>
      </c>
      <c r="I52" s="169"/>
    </row>
    <row r="53" spans="1:9" s="45" customFormat="1" ht="26.25" customHeight="1" x14ac:dyDescent="0.2">
      <c r="B53" s="264" t="s">
        <v>575</v>
      </c>
      <c r="C53" s="265"/>
      <c r="D53" s="104"/>
      <c r="E53" s="166"/>
      <c r="F53" s="167"/>
      <c r="G53" s="168"/>
      <c r="I53" s="169"/>
    </row>
    <row r="54" spans="1:9" s="45" customFormat="1" ht="26.25" customHeight="1" x14ac:dyDescent="0.2">
      <c r="B54" s="170"/>
      <c r="C54" s="116" t="s">
        <v>144</v>
      </c>
      <c r="D54" s="65"/>
      <c r="E54" s="172"/>
      <c r="F54" s="173"/>
      <c r="G54" s="158"/>
      <c r="I54" s="174"/>
    </row>
    <row r="55" spans="1:9" s="45" customFormat="1" ht="26.25" customHeight="1" thickBot="1" x14ac:dyDescent="0.25">
      <c r="B55" s="170"/>
      <c r="C55" s="171" t="s">
        <v>141</v>
      </c>
      <c r="D55" s="104"/>
      <c r="E55" s="175"/>
      <c r="F55" s="176"/>
      <c r="G55" s="159"/>
      <c r="I55" s="177"/>
    </row>
    <row r="56" spans="1:9" ht="19.5" x14ac:dyDescent="0.2">
      <c r="E56" s="105"/>
      <c r="F56" s="104"/>
      <c r="G56" s="104"/>
      <c r="I56" s="104"/>
    </row>
    <row r="57" spans="1:9" x14ac:dyDescent="0.2">
      <c r="E57" s="45" t="s">
        <v>161</v>
      </c>
      <c r="F57" s="48"/>
    </row>
    <row r="58" spans="1:9" x14ac:dyDescent="0.2">
      <c r="A58" s="64"/>
      <c r="B58" s="65"/>
      <c r="C58" s="65"/>
    </row>
    <row r="59" spans="1:9" x14ac:dyDescent="0.2">
      <c r="A59" s="64"/>
      <c r="B59" s="65"/>
      <c r="C59" s="65"/>
    </row>
    <row r="61" spans="1:9" x14ac:dyDescent="0.2">
      <c r="B61" s="99"/>
      <c r="C61" s="99"/>
      <c r="E61" s="99"/>
      <c r="F61" s="50"/>
      <c r="G61" s="49"/>
      <c r="I61" s="49"/>
    </row>
  </sheetData>
  <mergeCells count="5">
    <mergeCell ref="B53:C53"/>
    <mergeCell ref="B6:F6"/>
    <mergeCell ref="B45:C45"/>
    <mergeCell ref="B48:C48"/>
    <mergeCell ref="B50:C50"/>
  </mergeCells>
  <phoneticPr fontId="0" type="noConversion"/>
  <printOptions horizontalCentered="1" verticalCentered="1"/>
  <pageMargins left="0.19685039370078741" right="0.15748031496062992" top="0.19685039370078741" bottom="0.15748031496062992" header="0.31496062992125984" footer="0.31496062992125984"/>
  <pageSetup paperSize="9" scale="4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120" zoomScaleNormal="120" zoomScaleSheetLayoutView="100" workbookViewId="0">
      <pane xSplit="1" ySplit="1" topLeftCell="B29" activePane="bottomRight" state="frozen"/>
      <selection activeCell="C71" sqref="C71"/>
      <selection pane="topRight" activeCell="C71" sqref="C71"/>
      <selection pane="bottomLeft" activeCell="C71" sqref="C71"/>
      <selection pane="bottomRight" activeCell="A13" sqref="A13:E16"/>
    </sheetView>
  </sheetViews>
  <sheetFormatPr defaultRowHeight="12.75" x14ac:dyDescent="0.2"/>
  <cols>
    <col min="1" max="1" width="12.42578125" style="129" customWidth="1"/>
    <col min="2" max="2" width="12.42578125" style="126" customWidth="1"/>
    <col min="3" max="3" width="15.85546875" style="126" customWidth="1"/>
    <col min="4" max="4" width="42.5703125" style="126" customWidth="1"/>
    <col min="5" max="5" width="28" style="2" customWidth="1"/>
    <col min="6" max="6" width="32.140625" style="126" customWidth="1"/>
    <col min="7" max="7" width="26.42578125" style="126" customWidth="1"/>
    <col min="8" max="8" width="16.7109375" style="2" bestFit="1" customWidth="1"/>
    <col min="9" max="25" width="5.85546875" style="126" customWidth="1"/>
    <col min="26" max="16384" width="9.140625" style="126"/>
  </cols>
  <sheetData>
    <row r="1" spans="1:8" s="122" customFormat="1" ht="15.75" x14ac:dyDescent="0.2">
      <c r="A1" s="120" t="s">
        <v>162</v>
      </c>
      <c r="B1" s="120" t="s">
        <v>163</v>
      </c>
      <c r="C1" s="120" t="s">
        <v>164</v>
      </c>
      <c r="D1" s="120" t="s">
        <v>165</v>
      </c>
      <c r="E1" s="121" t="s">
        <v>166</v>
      </c>
      <c r="F1" s="120" t="s">
        <v>167</v>
      </c>
      <c r="G1" s="120" t="s">
        <v>168</v>
      </c>
      <c r="H1" s="121" t="s">
        <v>169</v>
      </c>
    </row>
    <row r="2" spans="1:8" ht="15.75" x14ac:dyDescent="0.2">
      <c r="A2" s="123" t="s">
        <v>170</v>
      </c>
      <c r="B2" s="123" t="s">
        <v>171</v>
      </c>
      <c r="C2" s="123" t="s">
        <v>172</v>
      </c>
      <c r="D2" s="123"/>
      <c r="E2" s="131">
        <v>3479720785</v>
      </c>
      <c r="F2" s="125" t="s">
        <v>173</v>
      </c>
      <c r="G2" s="123"/>
      <c r="H2" s="124" t="s">
        <v>174</v>
      </c>
    </row>
    <row r="3" spans="1:8" ht="15.75" x14ac:dyDescent="0.2">
      <c r="A3" s="123" t="s">
        <v>175</v>
      </c>
      <c r="B3" s="123" t="s">
        <v>70</v>
      </c>
      <c r="C3" s="123" t="s">
        <v>70</v>
      </c>
      <c r="D3" s="123" t="s">
        <v>176</v>
      </c>
      <c r="E3" s="131">
        <v>3474351352</v>
      </c>
      <c r="F3" s="125" t="s">
        <v>177</v>
      </c>
      <c r="G3" s="123" t="s">
        <v>178</v>
      </c>
      <c r="H3" s="124" t="s">
        <v>174</v>
      </c>
    </row>
    <row r="4" spans="1:8" ht="15.75" x14ac:dyDescent="0.2">
      <c r="A4" s="123" t="s">
        <v>179</v>
      </c>
      <c r="B4" s="123" t="s">
        <v>180</v>
      </c>
      <c r="C4" s="123" t="s">
        <v>181</v>
      </c>
      <c r="D4" s="123" t="s">
        <v>182</v>
      </c>
      <c r="E4" s="131">
        <v>3488268308</v>
      </c>
      <c r="F4" s="125" t="s">
        <v>356</v>
      </c>
      <c r="G4" s="123" t="s">
        <v>183</v>
      </c>
      <c r="H4" s="124" t="s">
        <v>174</v>
      </c>
    </row>
    <row r="5" spans="1:8" ht="15.75" x14ac:dyDescent="0.2">
      <c r="A5" s="123" t="s">
        <v>199</v>
      </c>
      <c r="B5" s="123" t="s">
        <v>200</v>
      </c>
      <c r="C5" s="123" t="s">
        <v>201</v>
      </c>
      <c r="D5" s="123" t="s">
        <v>202</v>
      </c>
      <c r="E5" s="124" t="s">
        <v>203</v>
      </c>
      <c r="F5" s="125" t="s">
        <v>355</v>
      </c>
      <c r="G5" s="123" t="s">
        <v>204</v>
      </c>
      <c r="H5" s="124" t="s">
        <v>174</v>
      </c>
    </row>
    <row r="6" spans="1:8" ht="15.75" x14ac:dyDescent="0.2">
      <c r="A6" s="123" t="s">
        <v>519</v>
      </c>
      <c r="B6" s="123" t="s">
        <v>518</v>
      </c>
      <c r="C6" s="123" t="s">
        <v>520</v>
      </c>
      <c r="D6" s="123"/>
      <c r="E6" s="131">
        <v>3382269885</v>
      </c>
      <c r="F6" s="125"/>
      <c r="G6" s="123"/>
      <c r="H6" s="124"/>
    </row>
    <row r="7" spans="1:8" ht="15.75" x14ac:dyDescent="0.2">
      <c r="A7" s="123" t="s">
        <v>205</v>
      </c>
      <c r="B7" s="123" t="s">
        <v>206</v>
      </c>
      <c r="C7" s="123" t="s">
        <v>62</v>
      </c>
      <c r="D7" s="123"/>
      <c r="E7" s="131">
        <v>3282860228</v>
      </c>
      <c r="F7" s="125" t="s">
        <v>207</v>
      </c>
      <c r="G7" s="123" t="s">
        <v>208</v>
      </c>
      <c r="H7" s="124" t="s">
        <v>174</v>
      </c>
    </row>
    <row r="8" spans="1:8" ht="15.75" x14ac:dyDescent="0.2">
      <c r="A8" s="123" t="s">
        <v>209</v>
      </c>
      <c r="B8" s="123" t="s">
        <v>210</v>
      </c>
      <c r="C8" s="123" t="s">
        <v>211</v>
      </c>
      <c r="D8" s="123"/>
      <c r="E8" s="131">
        <v>3483989222</v>
      </c>
      <c r="F8" s="125" t="s">
        <v>212</v>
      </c>
      <c r="G8" s="123" t="s">
        <v>213</v>
      </c>
      <c r="H8" s="124" t="s">
        <v>174</v>
      </c>
    </row>
    <row r="9" spans="1:8" ht="15.75" x14ac:dyDescent="0.2">
      <c r="A9" s="123" t="s">
        <v>209</v>
      </c>
      <c r="B9" s="123" t="s">
        <v>214</v>
      </c>
      <c r="C9" s="123" t="s">
        <v>215</v>
      </c>
      <c r="D9" s="123" t="s">
        <v>216</v>
      </c>
      <c r="E9" s="131">
        <v>3406617270</v>
      </c>
      <c r="F9" s="125" t="s">
        <v>217</v>
      </c>
      <c r="G9" s="123" t="s">
        <v>218</v>
      </c>
      <c r="H9" s="124" t="s">
        <v>174</v>
      </c>
    </row>
    <row r="10" spans="1:8" ht="15.75" x14ac:dyDescent="0.2">
      <c r="A10" s="123" t="s">
        <v>220</v>
      </c>
      <c r="B10" s="123" t="s">
        <v>221</v>
      </c>
      <c r="C10" s="123" t="s">
        <v>63</v>
      </c>
      <c r="D10" s="123" t="s">
        <v>222</v>
      </c>
      <c r="E10" s="131">
        <v>3479997816</v>
      </c>
      <c r="F10" s="125" t="s">
        <v>223</v>
      </c>
      <c r="G10" s="123" t="s">
        <v>224</v>
      </c>
      <c r="H10" s="124" t="s">
        <v>174</v>
      </c>
    </row>
    <row r="11" spans="1:8" ht="15.75" x14ac:dyDescent="0.2">
      <c r="A11" s="123" t="s">
        <v>220</v>
      </c>
      <c r="B11" s="123" t="s">
        <v>225</v>
      </c>
      <c r="C11" s="123" t="s">
        <v>64</v>
      </c>
      <c r="D11" s="123" t="s">
        <v>222</v>
      </c>
      <c r="E11" s="131">
        <v>335437634</v>
      </c>
      <c r="F11" s="125" t="s">
        <v>226</v>
      </c>
      <c r="G11" s="123" t="s">
        <v>227</v>
      </c>
      <c r="H11" s="124" t="s">
        <v>174</v>
      </c>
    </row>
    <row r="12" spans="1:8" ht="15.75" x14ac:dyDescent="0.2">
      <c r="A12" s="123" t="s">
        <v>375</v>
      </c>
      <c r="B12" s="123" t="s">
        <v>376</v>
      </c>
      <c r="C12" s="123" t="s">
        <v>382</v>
      </c>
      <c r="D12" s="123"/>
      <c r="E12" s="131">
        <v>3480067713</v>
      </c>
      <c r="F12" s="125" t="s">
        <v>377</v>
      </c>
      <c r="G12" s="123"/>
      <c r="H12" s="124"/>
    </row>
    <row r="13" spans="1:8" ht="15.75" x14ac:dyDescent="0.2">
      <c r="A13" s="123" t="s">
        <v>228</v>
      </c>
      <c r="B13" s="123" t="s">
        <v>229</v>
      </c>
      <c r="C13" s="123" t="s">
        <v>230</v>
      </c>
      <c r="D13" s="123" t="s">
        <v>231</v>
      </c>
      <c r="E13" s="124">
        <v>3294311931</v>
      </c>
      <c r="F13" s="125" t="s">
        <v>232</v>
      </c>
      <c r="G13" s="123" t="s">
        <v>233</v>
      </c>
      <c r="H13" s="124"/>
    </row>
    <row r="14" spans="1:8" ht="15.75" x14ac:dyDescent="0.2">
      <c r="A14" s="123" t="s">
        <v>378</v>
      </c>
      <c r="B14" s="123" t="s">
        <v>301</v>
      </c>
      <c r="C14" s="123" t="s">
        <v>381</v>
      </c>
      <c r="D14" s="123" t="s">
        <v>379</v>
      </c>
      <c r="E14" s="124"/>
      <c r="F14" s="125" t="s">
        <v>380</v>
      </c>
      <c r="G14" s="123"/>
      <c r="H14" s="124"/>
    </row>
    <row r="15" spans="1:8" ht="15.75" x14ac:dyDescent="0.2">
      <c r="A15" s="123" t="s">
        <v>386</v>
      </c>
      <c r="B15" s="123" t="s">
        <v>206</v>
      </c>
      <c r="C15" s="123" t="s">
        <v>62</v>
      </c>
      <c r="D15" s="123"/>
      <c r="E15" s="124">
        <v>3482809518</v>
      </c>
      <c r="F15" s="125" t="s">
        <v>387</v>
      </c>
      <c r="G15" s="123"/>
      <c r="H15" s="124"/>
    </row>
    <row r="16" spans="1:8" ht="15.75" x14ac:dyDescent="0.2">
      <c r="A16" s="123" t="s">
        <v>386</v>
      </c>
      <c r="B16" s="123" t="s">
        <v>248</v>
      </c>
      <c r="C16" s="123"/>
      <c r="D16" s="123"/>
      <c r="E16" s="124">
        <v>3454647718</v>
      </c>
      <c r="F16" s="125" t="s">
        <v>391</v>
      </c>
      <c r="G16" s="123"/>
      <c r="H16" s="124"/>
    </row>
    <row r="17" spans="1:8" ht="15.75" x14ac:dyDescent="0.2">
      <c r="A17" s="123" t="s">
        <v>236</v>
      </c>
      <c r="B17" s="123" t="s">
        <v>237</v>
      </c>
      <c r="C17" s="123" t="s">
        <v>238</v>
      </c>
      <c r="D17" s="123" t="s">
        <v>239</v>
      </c>
      <c r="E17" s="131">
        <v>3398001897</v>
      </c>
      <c r="F17" s="125" t="s">
        <v>240</v>
      </c>
      <c r="G17" s="123"/>
      <c r="H17" s="124" t="s">
        <v>174</v>
      </c>
    </row>
    <row r="18" spans="1:8" ht="15.75" x14ac:dyDescent="0.2">
      <c r="A18" s="123" t="s">
        <v>241</v>
      </c>
      <c r="B18" s="123" t="s">
        <v>242</v>
      </c>
      <c r="C18" s="123" t="s">
        <v>243</v>
      </c>
      <c r="D18" s="123" t="s">
        <v>244</v>
      </c>
      <c r="E18" s="131">
        <v>3395732830</v>
      </c>
      <c r="F18" s="125" t="s">
        <v>245</v>
      </c>
      <c r="G18" s="123" t="s">
        <v>246</v>
      </c>
      <c r="H18" s="124" t="s">
        <v>174</v>
      </c>
    </row>
    <row r="19" spans="1:8" ht="15.75" x14ac:dyDescent="0.2">
      <c r="A19" s="123" t="s">
        <v>247</v>
      </c>
      <c r="B19" s="123" t="s">
        <v>248</v>
      </c>
      <c r="C19" s="123" t="s">
        <v>249</v>
      </c>
      <c r="D19" s="123" t="s">
        <v>250</v>
      </c>
      <c r="E19" s="131">
        <v>3338582025</v>
      </c>
      <c r="F19" s="125" t="s">
        <v>251</v>
      </c>
      <c r="G19" s="123" t="s">
        <v>252</v>
      </c>
      <c r="H19" s="124" t="s">
        <v>174</v>
      </c>
    </row>
    <row r="20" spans="1:8" ht="15.75" x14ac:dyDescent="0.2">
      <c r="A20" s="123" t="s">
        <v>253</v>
      </c>
      <c r="B20" s="123" t="s">
        <v>254</v>
      </c>
      <c r="C20" s="123" t="s">
        <v>255</v>
      </c>
      <c r="D20" s="123" t="s">
        <v>256</v>
      </c>
      <c r="E20" s="131">
        <v>3488401611</v>
      </c>
      <c r="F20" s="125" t="s">
        <v>257</v>
      </c>
      <c r="G20" s="123" t="s">
        <v>258</v>
      </c>
      <c r="H20" s="124" t="s">
        <v>174</v>
      </c>
    </row>
    <row r="21" spans="1:8" ht="15.75" x14ac:dyDescent="0.2">
      <c r="A21" s="123" t="s">
        <v>259</v>
      </c>
      <c r="B21" s="123" t="s">
        <v>248</v>
      </c>
      <c r="C21" s="123" t="s">
        <v>65</v>
      </c>
      <c r="D21" s="123" t="s">
        <v>260</v>
      </c>
      <c r="E21" s="131">
        <v>3498617773</v>
      </c>
      <c r="F21" s="125" t="s">
        <v>261</v>
      </c>
      <c r="G21" s="123" t="s">
        <v>262</v>
      </c>
      <c r="H21" s="124" t="s">
        <v>174</v>
      </c>
    </row>
    <row r="22" spans="1:8" ht="15.75" x14ac:dyDescent="0.2">
      <c r="A22" s="123" t="s">
        <v>263</v>
      </c>
      <c r="B22" s="123" t="s">
        <v>264</v>
      </c>
      <c r="C22" s="123" t="s">
        <v>265</v>
      </c>
      <c r="D22" s="123" t="s">
        <v>266</v>
      </c>
      <c r="E22" s="131">
        <v>3385068527</v>
      </c>
      <c r="F22" s="125" t="s">
        <v>267</v>
      </c>
      <c r="G22" s="123" t="s">
        <v>268</v>
      </c>
      <c r="H22" s="124" t="s">
        <v>174</v>
      </c>
    </row>
    <row r="23" spans="1:8" ht="15.75" x14ac:dyDescent="0.2">
      <c r="A23" s="123" t="s">
        <v>269</v>
      </c>
      <c r="B23" s="123" t="s">
        <v>270</v>
      </c>
      <c r="C23" s="123" t="s">
        <v>271</v>
      </c>
      <c r="D23" s="123"/>
      <c r="E23" s="131">
        <v>3386922400</v>
      </c>
      <c r="F23" s="125" t="s">
        <v>272</v>
      </c>
      <c r="G23" s="123" t="s">
        <v>273</v>
      </c>
      <c r="H23" s="124" t="s">
        <v>174</v>
      </c>
    </row>
    <row r="24" spans="1:8" ht="15.75" x14ac:dyDescent="0.2">
      <c r="A24" s="123" t="s">
        <v>274</v>
      </c>
      <c r="B24" s="123" t="s">
        <v>275</v>
      </c>
      <c r="C24" s="123" t="s">
        <v>66</v>
      </c>
      <c r="D24" s="123" t="s">
        <v>276</v>
      </c>
      <c r="E24" s="131">
        <v>3388241449</v>
      </c>
      <c r="F24" s="125" t="s">
        <v>277</v>
      </c>
      <c r="G24" s="123" t="s">
        <v>278</v>
      </c>
      <c r="H24" s="124" t="s">
        <v>174</v>
      </c>
    </row>
    <row r="25" spans="1:8" ht="15.75" x14ac:dyDescent="0.2">
      <c r="A25" s="123" t="s">
        <v>383</v>
      </c>
      <c r="B25" s="123" t="s">
        <v>384</v>
      </c>
      <c r="C25" s="123" t="s">
        <v>385</v>
      </c>
      <c r="D25" s="123"/>
      <c r="E25" s="131">
        <v>3385722305</v>
      </c>
      <c r="F25" s="125"/>
      <c r="G25" s="123"/>
      <c r="H25" s="124"/>
    </row>
    <row r="26" spans="1:8" ht="15.75" x14ac:dyDescent="0.2">
      <c r="A26" s="123" t="s">
        <v>279</v>
      </c>
      <c r="B26" s="123" t="s">
        <v>280</v>
      </c>
      <c r="C26" s="123" t="s">
        <v>76</v>
      </c>
      <c r="D26" s="123" t="s">
        <v>281</v>
      </c>
      <c r="E26" s="131">
        <v>3288177348</v>
      </c>
      <c r="F26" s="125" t="s">
        <v>282</v>
      </c>
      <c r="G26" s="123" t="s">
        <v>283</v>
      </c>
      <c r="H26" s="124" t="s">
        <v>174</v>
      </c>
    </row>
    <row r="27" spans="1:8" ht="15.75" x14ac:dyDescent="0.2">
      <c r="A27" s="123" t="s">
        <v>284</v>
      </c>
      <c r="B27" s="123" t="s">
        <v>285</v>
      </c>
      <c r="C27" s="123" t="s">
        <v>286</v>
      </c>
      <c r="D27" s="123" t="s">
        <v>287</v>
      </c>
      <c r="E27" s="131">
        <v>3289067725</v>
      </c>
      <c r="F27" s="125" t="s">
        <v>288</v>
      </c>
      <c r="G27" s="123" t="s">
        <v>289</v>
      </c>
      <c r="H27" s="124"/>
    </row>
    <row r="28" spans="1:8" ht="15.75" x14ac:dyDescent="0.2">
      <c r="A28" s="123" t="s">
        <v>290</v>
      </c>
      <c r="B28" s="123" t="s">
        <v>210</v>
      </c>
      <c r="C28" s="123" t="s">
        <v>67</v>
      </c>
      <c r="D28" s="123"/>
      <c r="E28" s="124">
        <v>3357852171</v>
      </c>
      <c r="F28" s="125"/>
      <c r="G28" s="123"/>
      <c r="H28" s="124"/>
    </row>
    <row r="29" spans="1:8" ht="15.75" x14ac:dyDescent="0.2">
      <c r="A29" s="123" t="s">
        <v>291</v>
      </c>
      <c r="B29" s="123" t="s">
        <v>219</v>
      </c>
      <c r="C29" s="123" t="s">
        <v>68</v>
      </c>
      <c r="D29" s="123" t="s">
        <v>292</v>
      </c>
      <c r="E29" s="131">
        <v>3472392678</v>
      </c>
      <c r="F29" s="125" t="s">
        <v>293</v>
      </c>
      <c r="G29" s="123" t="s">
        <v>294</v>
      </c>
      <c r="H29" s="124" t="s">
        <v>174</v>
      </c>
    </row>
    <row r="30" spans="1:8" ht="15.75" x14ac:dyDescent="0.2">
      <c r="A30" s="123" t="s">
        <v>295</v>
      </c>
      <c r="B30" s="123" t="s">
        <v>235</v>
      </c>
      <c r="C30" s="123" t="s">
        <v>69</v>
      </c>
      <c r="D30" s="123" t="s">
        <v>296</v>
      </c>
      <c r="E30" s="124">
        <v>3357812971</v>
      </c>
      <c r="F30" s="123"/>
      <c r="G30" s="123" t="s">
        <v>297</v>
      </c>
      <c r="H30" s="124"/>
    </row>
    <row r="31" spans="1:8" ht="15.75" x14ac:dyDescent="0.2">
      <c r="A31" s="123" t="s">
        <v>295</v>
      </c>
      <c r="B31" s="123" t="s">
        <v>70</v>
      </c>
      <c r="C31" s="123" t="s">
        <v>70</v>
      </c>
      <c r="D31" s="123" t="s">
        <v>298</v>
      </c>
      <c r="E31" s="124">
        <v>3382954060</v>
      </c>
      <c r="F31" s="123"/>
      <c r="G31" s="123" t="s">
        <v>299</v>
      </c>
      <c r="H31" s="124"/>
    </row>
    <row r="32" spans="1:8" ht="15.75" x14ac:dyDescent="0.2">
      <c r="A32" s="123" t="s">
        <v>300</v>
      </c>
      <c r="B32" s="123" t="s">
        <v>301</v>
      </c>
      <c r="C32" s="123" t="s">
        <v>71</v>
      </c>
      <c r="D32" s="123" t="s">
        <v>302</v>
      </c>
      <c r="E32" s="131">
        <v>3284519779</v>
      </c>
      <c r="F32" s="127" t="s">
        <v>303</v>
      </c>
      <c r="G32" s="123" t="s">
        <v>304</v>
      </c>
      <c r="H32" s="124" t="s">
        <v>174</v>
      </c>
    </row>
    <row r="33" spans="1:8" ht="15.75" x14ac:dyDescent="0.2">
      <c r="A33" s="123" t="s">
        <v>305</v>
      </c>
      <c r="B33" s="123" t="s">
        <v>306</v>
      </c>
      <c r="C33" s="123" t="s">
        <v>307</v>
      </c>
      <c r="D33" s="123" t="s">
        <v>308</v>
      </c>
      <c r="E33" s="124">
        <v>3282612981</v>
      </c>
      <c r="F33" s="125" t="s">
        <v>309</v>
      </c>
      <c r="G33" s="123" t="s">
        <v>310</v>
      </c>
      <c r="H33" s="124"/>
    </row>
    <row r="34" spans="1:8" ht="15.75" x14ac:dyDescent="0.2">
      <c r="A34" s="123" t="s">
        <v>311</v>
      </c>
      <c r="B34" s="123" t="s">
        <v>234</v>
      </c>
      <c r="C34" s="123" t="s">
        <v>72</v>
      </c>
      <c r="D34" s="123" t="s">
        <v>312</v>
      </c>
      <c r="E34" s="131">
        <v>3284831030</v>
      </c>
      <c r="F34" s="125" t="s">
        <v>313</v>
      </c>
      <c r="G34" s="123" t="s">
        <v>314</v>
      </c>
      <c r="H34" s="124" t="s">
        <v>174</v>
      </c>
    </row>
    <row r="35" spans="1:8" ht="15.75" x14ac:dyDescent="0.2">
      <c r="A35" s="123" t="s">
        <v>315</v>
      </c>
      <c r="B35" s="123" t="s">
        <v>316</v>
      </c>
      <c r="C35" s="123" t="s">
        <v>317</v>
      </c>
      <c r="D35" s="123" t="s">
        <v>318</v>
      </c>
      <c r="E35" s="131">
        <v>3472574660</v>
      </c>
      <c r="F35" s="125" t="s">
        <v>319</v>
      </c>
      <c r="G35" s="123" t="s">
        <v>320</v>
      </c>
      <c r="H35" s="124" t="s">
        <v>174</v>
      </c>
    </row>
    <row r="36" spans="1:8" ht="15.75" x14ac:dyDescent="0.2">
      <c r="A36" s="123" t="s">
        <v>315</v>
      </c>
      <c r="B36" s="123" t="s">
        <v>70</v>
      </c>
      <c r="C36" s="123" t="s">
        <v>321</v>
      </c>
      <c r="D36" s="123" t="s">
        <v>322</v>
      </c>
      <c r="E36" s="131">
        <v>3472236337</v>
      </c>
      <c r="F36" s="125" t="s">
        <v>323</v>
      </c>
      <c r="G36" s="123" t="s">
        <v>324</v>
      </c>
      <c r="H36" s="124" t="s">
        <v>174</v>
      </c>
    </row>
    <row r="37" spans="1:8" ht="15.75" x14ac:dyDescent="0.2">
      <c r="A37" s="123" t="s">
        <v>325</v>
      </c>
      <c r="B37" s="123" t="s">
        <v>229</v>
      </c>
      <c r="C37" s="123" t="s">
        <v>326</v>
      </c>
      <c r="D37" s="123" t="s">
        <v>327</v>
      </c>
      <c r="E37" s="131">
        <v>3283645073</v>
      </c>
      <c r="F37" s="125" t="s">
        <v>328</v>
      </c>
      <c r="G37" s="123" t="s">
        <v>329</v>
      </c>
      <c r="H37" s="124" t="s">
        <v>174</v>
      </c>
    </row>
    <row r="38" spans="1:8" ht="15.75" x14ac:dyDescent="0.2">
      <c r="A38" s="123" t="s">
        <v>330</v>
      </c>
      <c r="B38" s="123" t="s">
        <v>248</v>
      </c>
      <c r="C38" s="123" t="s">
        <v>331</v>
      </c>
      <c r="D38" s="123" t="s">
        <v>357</v>
      </c>
      <c r="E38" s="131">
        <v>3383784528</v>
      </c>
      <c r="F38" s="125" t="s">
        <v>332</v>
      </c>
      <c r="G38" s="123" t="s">
        <v>333</v>
      </c>
      <c r="H38" s="124" t="s">
        <v>174</v>
      </c>
    </row>
    <row r="39" spans="1:8" ht="15.75" x14ac:dyDescent="0.2">
      <c r="A39" s="123" t="s">
        <v>334</v>
      </c>
      <c r="B39" s="123" t="s">
        <v>335</v>
      </c>
      <c r="C39" s="123" t="s">
        <v>181</v>
      </c>
      <c r="D39" s="123" t="s">
        <v>336</v>
      </c>
      <c r="E39" s="131">
        <v>3280709766</v>
      </c>
      <c r="F39" s="125" t="s">
        <v>337</v>
      </c>
      <c r="G39" s="123" t="s">
        <v>338</v>
      </c>
      <c r="H39" s="124" t="s">
        <v>174</v>
      </c>
    </row>
    <row r="40" spans="1:8" ht="15.75" x14ac:dyDescent="0.2">
      <c r="A40" s="123" t="s">
        <v>388</v>
      </c>
      <c r="B40" s="123" t="s">
        <v>389</v>
      </c>
      <c r="C40" s="123" t="s">
        <v>390</v>
      </c>
      <c r="D40" s="123"/>
      <c r="E40" s="131">
        <v>3393747226</v>
      </c>
      <c r="F40" s="125"/>
      <c r="G40" s="123"/>
      <c r="H40" s="124"/>
    </row>
    <row r="41" spans="1:8" ht="15.75" x14ac:dyDescent="0.2">
      <c r="A41" s="123" t="s">
        <v>339</v>
      </c>
      <c r="B41" s="123" t="s">
        <v>340</v>
      </c>
      <c r="C41" s="123" t="s">
        <v>73</v>
      </c>
      <c r="D41" s="123" t="s">
        <v>341</v>
      </c>
      <c r="E41" s="131">
        <v>3358715474</v>
      </c>
      <c r="F41" s="125" t="s">
        <v>342</v>
      </c>
      <c r="G41" s="123" t="s">
        <v>343</v>
      </c>
      <c r="H41" s="124" t="s">
        <v>174</v>
      </c>
    </row>
    <row r="42" spans="1:8" ht="15.75" x14ac:dyDescent="0.2">
      <c r="A42" s="123" t="s">
        <v>408</v>
      </c>
      <c r="B42" s="123" t="s">
        <v>210</v>
      </c>
      <c r="C42" s="123" t="s">
        <v>409</v>
      </c>
      <c r="D42" s="123"/>
      <c r="E42" s="131"/>
      <c r="F42" s="125" t="s">
        <v>410</v>
      </c>
      <c r="G42" s="123"/>
      <c r="H42" s="124" t="s">
        <v>174</v>
      </c>
    </row>
    <row r="43" spans="1:8" ht="15.75" x14ac:dyDescent="0.2">
      <c r="A43" s="123" t="s">
        <v>411</v>
      </c>
      <c r="B43" s="123" t="s">
        <v>285</v>
      </c>
      <c r="C43" s="123" t="s">
        <v>412</v>
      </c>
      <c r="D43" s="123"/>
      <c r="E43" s="131"/>
      <c r="F43" s="186" t="s">
        <v>512</v>
      </c>
      <c r="G43" s="123" t="s">
        <v>416</v>
      </c>
      <c r="H43" s="124" t="s">
        <v>174</v>
      </c>
    </row>
    <row r="44" spans="1:8" ht="15.75" x14ac:dyDescent="0.2">
      <c r="A44" s="123" t="s">
        <v>413</v>
      </c>
      <c r="B44" s="123" t="s">
        <v>285</v>
      </c>
      <c r="C44" s="123" t="s">
        <v>414</v>
      </c>
      <c r="D44" s="123"/>
      <c r="E44" s="131"/>
      <c r="F44" s="125"/>
      <c r="G44" s="123" t="s">
        <v>415</v>
      </c>
      <c r="H44" s="124" t="s">
        <v>174</v>
      </c>
    </row>
    <row r="45" spans="1:8" ht="15.75" x14ac:dyDescent="0.2">
      <c r="A45" s="123" t="s">
        <v>344</v>
      </c>
      <c r="B45" s="123" t="s">
        <v>345</v>
      </c>
      <c r="C45" s="123" t="s">
        <v>346</v>
      </c>
      <c r="D45" s="123"/>
      <c r="E45" s="131"/>
      <c r="F45" s="125" t="s">
        <v>347</v>
      </c>
      <c r="G45" s="123"/>
      <c r="H45" s="124" t="s">
        <v>174</v>
      </c>
    </row>
    <row r="46" spans="1:8" x14ac:dyDescent="0.2">
      <c r="A46" s="129" t="s">
        <v>394</v>
      </c>
      <c r="D46" s="128"/>
      <c r="E46" s="39" t="s">
        <v>395</v>
      </c>
      <c r="F46" s="128"/>
      <c r="G46" s="128"/>
      <c r="H46" s="39"/>
    </row>
  </sheetData>
  <phoneticPr fontId="0" type="noConversion"/>
  <hyperlinks>
    <hyperlink ref="F3" r:id="rId1"/>
    <hyperlink ref="F38" r:id="rId2"/>
    <hyperlink ref="F39" r:id="rId3"/>
    <hyperlink ref="F2" r:id="rId4"/>
    <hyperlink ref="F5" r:id="rId5"/>
    <hyperlink ref="F7" r:id="rId6"/>
    <hyperlink ref="F8" r:id="rId7"/>
    <hyperlink ref="F9" r:id="rId8"/>
    <hyperlink ref="F10" r:id="rId9"/>
    <hyperlink ref="F13" r:id="rId10"/>
    <hyperlink ref="F18" r:id="rId11"/>
    <hyperlink ref="F21" r:id="rId12"/>
    <hyperlink ref="F24" r:id="rId13"/>
    <hyperlink ref="F27" r:id="rId14"/>
    <hyperlink ref="F11" r:id="rId15"/>
    <hyperlink ref="F20" r:id="rId16"/>
    <hyperlink ref="F22" r:id="rId17"/>
    <hyperlink ref="F26" r:id="rId18"/>
    <hyperlink ref="F29" r:id="rId19"/>
    <hyperlink ref="F32" r:id="rId20" display="nacciu@libero.it"/>
    <hyperlink ref="F33" r:id="rId21"/>
    <hyperlink ref="F34" r:id="rId22"/>
    <hyperlink ref="F35" r:id="rId23"/>
    <hyperlink ref="F36" r:id="rId24"/>
    <hyperlink ref="F37" r:id="rId25"/>
    <hyperlink ref="F41" r:id="rId26"/>
    <hyperlink ref="F19" r:id="rId27"/>
    <hyperlink ref="F23" r:id="rId28"/>
    <hyperlink ref="F45" r:id="rId29"/>
    <hyperlink ref="F17" r:id="rId30"/>
    <hyperlink ref="F4" r:id="rId31"/>
    <hyperlink ref="F12" r:id="rId32"/>
    <hyperlink ref="F14" r:id="rId33"/>
    <hyperlink ref="F15" r:id="rId34"/>
    <hyperlink ref="F16" r:id="rId35"/>
    <hyperlink ref="F42" r:id="rId36"/>
    <hyperlink ref="F43" r:id="rId37"/>
  </hyperlinks>
  <printOptions horizontalCentered="1" verticalCentered="1"/>
  <pageMargins left="0.39370078740157483" right="0.39370078740157483" top="0.11811023622047245" bottom="0.11811023622047245" header="0.51181102362204722" footer="0.51181102362204722"/>
  <pageSetup paperSize="9" scale="70" orientation="landscape" r:id="rId3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Zeros="0" topLeftCell="A13" workbookViewId="0">
      <selection activeCell="T27" sqref="T27"/>
    </sheetView>
  </sheetViews>
  <sheetFormatPr defaultRowHeight="12.75" x14ac:dyDescent="0.2"/>
  <sheetData/>
  <phoneticPr fontId="8"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2"/>
  <sheetViews>
    <sheetView workbookViewId="0">
      <selection activeCell="A12" sqref="A12"/>
    </sheetView>
  </sheetViews>
  <sheetFormatPr defaultRowHeight="12.75" x14ac:dyDescent="0.2"/>
  <cols>
    <col min="1" max="1" width="124" customWidth="1"/>
  </cols>
  <sheetData>
    <row r="2" spans="1:1" x14ac:dyDescent="0.2">
      <c r="A2" s="180"/>
    </row>
    <row r="3" spans="1:1" ht="21" customHeight="1" x14ac:dyDescent="0.2">
      <c r="A3" s="181" t="s">
        <v>497</v>
      </c>
    </row>
    <row r="4" spans="1:1" ht="32.25" customHeight="1" x14ac:dyDescent="0.2">
      <c r="A4" s="181" t="s">
        <v>550</v>
      </c>
    </row>
    <row r="6" spans="1:1" x14ac:dyDescent="0.2">
      <c r="A6" s="180"/>
    </row>
    <row r="7" spans="1:1" x14ac:dyDescent="0.2">
      <c r="A7" s="181" t="s">
        <v>499</v>
      </c>
    </row>
    <row r="8" spans="1:1" ht="32.25" x14ac:dyDescent="0.2">
      <c r="A8" s="182" t="s">
        <v>498</v>
      </c>
    </row>
    <row r="11" spans="1:1" x14ac:dyDescent="0.2">
      <c r="A11" s="181" t="s">
        <v>500</v>
      </c>
    </row>
    <row r="12" spans="1:1" ht="21.75" x14ac:dyDescent="0.2">
      <c r="A12" s="181" t="s">
        <v>501</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PRESENZE ALLENAMENTI</vt:lpstr>
      <vt:lpstr>PRESENZE CAMPIONATO</vt:lpstr>
      <vt:lpstr>Arbitro</vt:lpstr>
      <vt:lpstr>DATI</vt:lpstr>
      <vt:lpstr>Statistica</vt:lpstr>
      <vt:lpstr>TATTICHE</vt:lpstr>
      <vt:lpstr>Arbitro!Area_stampa</vt:lpstr>
      <vt:lpstr>'PRESENZE ALLENAMENTI'!Area_stampa</vt:lpstr>
      <vt:lpstr>'PRESENZE CAMPIONATO'!Area_stampa</vt:lpstr>
      <vt:lpstr>DATI!Titoli_stampa</vt:lpstr>
      <vt:lpstr>'PRESENZE ALLENAMENTI'!Titoli_stampa</vt:lpstr>
      <vt:lpstr>'PRESENZE CAMPIONATO'!Titoli_stampa</vt:lpstr>
    </vt:vector>
  </TitlesOfParts>
  <Company>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valerio basenghi</dc:creator>
  <cp:lastModifiedBy>Alberto Riva</cp:lastModifiedBy>
  <cp:lastPrinted>2013-07-02T13:09:31Z</cp:lastPrinted>
  <dcterms:created xsi:type="dcterms:W3CDTF">2002-05-12T16:12:03Z</dcterms:created>
  <dcterms:modified xsi:type="dcterms:W3CDTF">2017-01-11T15:04:11Z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-1917108358</vt:i4>
  </property>
  <property fmtid="{D5CDD505-2E9C-101B-9397-08002B2CF9AE}" pid="3" name="_EmailSubject">
    <vt:lpwstr>prima bozza convocazioni</vt:lpwstr>
  </property>
  <property fmtid="{D5CDD505-2E9C-101B-9397-08002B2CF9AE}" pid="4" name="_AuthorEmail">
    <vt:lpwstr>vbasenghi@emak.it</vt:lpwstr>
  </property>
  <property fmtid="{D5CDD505-2E9C-101B-9397-08002B2CF9AE}" pid="5" name="_AuthorEmailDisplayName">
    <vt:lpwstr>Valerio Basenghi</vt:lpwstr>
  </property>
  <property fmtid="{D5CDD505-2E9C-101B-9397-08002B2CF9AE}" pid="6" name="_ReviewingToolsShownOnce">
    <vt:lpwstr/>
  </property>
</Properties>
</file>